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e327f4fc9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График" sheetId="1" r:id="R1f888fca613a49f3"/>
    <x:sheet xmlns:r="http://schemas.openxmlformats.org/officeDocument/2006/relationships" name="Оплаты" sheetId="2" r:id="R255ea6d2979e4b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-#,##0.00;0.00"/>
    <x:numFmt numFmtId="201" formatCode="yyyy-mm-dd"/>
    <x:numFmt numFmtId="202" formatCode="0"/>
  </x:numFmts>
  <x:fonts count="6"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sz val="10"/>
      <x:color rgb="FF52606D"/>
      <x:name val="Arial"/>
    </x:font>
    <x:font>
      <x:b/>
      <x:sz val="11"/>
      <x:color rgb="FF172B4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2F5F8"/>
      </x:patternFill>
    </x:fill>
    <x:fill>
      <x:patternFill patternType="solid">
        <x:fgColor rgb="FF243B53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BCCCD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243B53"/>
      </x:top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202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9504aaf6e419e" /><Relationship Type="http://schemas.openxmlformats.org/officeDocument/2006/relationships/theme" Target="/xl/theme/theme1.xml" Id="R81351745708d4036" /><Relationship Type="http://schemas.openxmlformats.org/officeDocument/2006/relationships/sharedStrings" Target="/xl/sharedStrings.xml" Id="R710fb9faf1a94a37" /><Relationship Type="http://schemas.openxmlformats.org/officeDocument/2006/relationships/worksheet" Target="/xl/worksheets/sheet1.xml" Id="R1f888fca613a49f3" /><Relationship Type="http://schemas.openxmlformats.org/officeDocument/2006/relationships/worksheet" Target="/xl/worksheets/sheet2.xml" Id="R255ea6d2979e4b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21" hidden="0" customWidth="1"/>
    <x:col min="4" max="4" width="20" hidden="0" customWidth="1"/>
    <x:col min="5" max="5" width="18" hidden="0" customWidth="1"/>
    <x:col min="6" max="6" width="18" hidden="0" customWidth="1"/>
    <x:col min="7" max="7" width="18" hidden="0" customWidth="1"/>
    <x:col min="8" max="8" width="24" hidden="0" customWidth="1"/>
    <x:col min="9" max="9" width="1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График платежей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5" t="str">
        <x:v>Один договор. Все суммы в рублях. Пример без процентов и пеней.</x:v>
      </x:c>
      <x:c r="B4" s="2"/>
      <x:c r="C4" s="2"/>
      <x:c r="D4" s="2"/>
      <x:c r="E4" s="2"/>
      <x:c r="F4" s="2"/>
      <x:c r="G4" s="2"/>
      <x:c r="H4" s="2"/>
      <x:c r="I4" s="2"/>
    </x:row>
    <x:row r="5" ht="31" customHeight="1">
      <x:c r="A5" s="2" t="str">
        <x:v>Клиент</x:v>
      </x:c>
      <x:c r="B5" s="2"/>
      <x:c r="C5" s="7" t="str">
        <x:v>Пример клиента</x:v>
      </x:c>
      <x:c r="D5" s="2"/>
      <x:c r="E5" s="2" t="str">
        <x:v>Поступило по графику, ₽</x:v>
      </x:c>
      <x:c r="F5" s="2"/>
      <x:c r="G5" s="2"/>
      <x:c r="H5" s="12" t="n">
        <x:f>IF(ISNUMBER(C9),SUMIFS('Оплаты'!$C$7:$C$206,'Оплаты'!$A$7:$A$206,"&gt;0",'Оплаты'!$A$7:$A$206,"&lt;="&amp;C9,'Оплаты'!$C$7:$C$206,"&gt;0"),"")</x:f>
        <x:v>15000</x:v>
      </x:c>
      <x:c r="I5" s="2"/>
    </x:row>
    <x:row r="6" ht="31" customHeight="1">
      <x:c r="A6" s="2" t="str">
        <x:v>Договор</x:v>
      </x:c>
      <x:c r="B6" s="2"/>
      <x:c r="C6" s="7" t="str">
        <x:v>Р-15 от 15.09.2026</x:v>
      </x:c>
      <x:c r="D6" s="2"/>
      <x:c r="E6" s="2" t="str">
        <x:v>Остаток долга, ₽</x:v>
      </x:c>
      <x:c r="F6" s="2"/>
      <x:c r="G6" s="2"/>
      <x:c r="H6" s="14" t="n">
        <x:f>IF(AND(ISNUMBER(C10),ISNUMBER(H5)),C10-H5,"")</x:f>
        <x:v>85000</x:v>
      </x:c>
      <x:c r="I6" s="2"/>
    </x:row>
    <x:row r="7" ht="24" customHeight="1">
      <x:c r="A7" s="2" t="str">
        <x:v>Сумма договора, ₽</x:v>
      </x:c>
      <x:c r="B7" s="2"/>
      <x:c r="C7" s="8" t="n">
        <x:v>120000</x:v>
      </x:c>
      <x:c r="D7" s="2"/>
      <x:c r="E7" s="2" t="str">
        <x:v>Просрочено, ₽</x:v>
      </x:c>
      <x:c r="F7" s="2"/>
      <x:c r="G7" s="2"/>
      <x:c r="H7" s="14" t="n">
        <x:f>IF(ISNUMBER(C9),SUM(G15:G50),"")</x:f>
        <x:v>10000</x:v>
      </x:c>
      <x:c r="I7" s="2"/>
    </x:row>
    <x:row r="8" ht="24" customHeight="1">
      <x:c r="A8" s="2" t="str">
        <x:v>Оплачено ранее, ₽</x:v>
      </x:c>
      <x:c r="B8" s="2"/>
      <x:c r="C8" s="8" t="n">
        <x:v>20000</x:v>
      </x:c>
      <x:c r="D8" s="2"/>
      <x:c r="E8" s="2" t="str">
        <x:v>Не распределено в плане, ₽</x:v>
      </x:c>
      <x:c r="F8" s="2"/>
      <x:c r="G8" s="2"/>
      <x:c r="H8" s="12" t="n">
        <x:f>IF(ISNUMBER(C10),C10-SUM(C15:C50),"")</x:f>
        <x:v>0</x:v>
      </x:c>
      <x:c r="I8" s="2"/>
    </x:row>
    <x:row r="9" ht="24" customHeight="1">
      <x:c r="A9" s="2" t="str">
        <x:v>Дата среза включительно</x:v>
      </x:c>
      <x:c r="B9" s="2"/>
      <x:c r="C9" s="9" t="n">
        <x:v>46298</x:v>
      </x:c>
      <x:c r="D9" s="2"/>
      <x:c r="E9" s="2" t="str">
        <x:v>Переплата по договору, ₽</x:v>
      </x:c>
      <x:c r="F9" s="2"/>
      <x:c r="G9" s="2"/>
      <x:c r="H9" s="12" t="n">
        <x:f>IF(ISNUMBER(H6),MAX(0,-H6),"")</x:f>
        <x:v>0</x:v>
      </x:c>
      <x:c r="I9" s="2"/>
    </x:row>
    <x:row r="10" ht="31" customHeight="1">
      <x:c r="A10" s="2" t="str">
        <x:v>Остаток к графику, ₽</x:v>
      </x:c>
      <x:c r="B10" s="2"/>
      <x:c r="C10" s="11" t="n">
        <x:f>IF(AND(ISNUMBER(C7),ISNUMBER(C8)),C7-C8,"")</x:f>
        <x:v>100000</x:v>
      </x:c>
      <x:c r="D10" s="2"/>
      <x:c r="E10" s="2" t="str">
        <x:v>Проверка заполнения</x:v>
      </x:c>
      <x:c r="F10" s="2"/>
      <x:c r="G10" s="2"/>
      <x:c r="H10" s="15" t="str">
        <x:f>IF(OR(NOT(ISNUMBER(C7)),NOT(ISNUMBER(C8)),NOT(ISNUMBER(C9))),"Нужны данные",IF(OR(C7&lt;0,C8&lt;0,C8&gt;C7,C9&lt;=0,COUNTIFS(H15:H50,"Ошибка данных")+COUNTIFS('Оплаты'!F7:F206,"Ошибка даты")+COUNTIFS('Оплаты'!F7:F206,"Ошибка суммы")+COUNTIFS('Оплаты'!F7:F206,"Ошибка номера взноса")&gt;0),"Проверьте ввод",IF(ABS(H8)&gt;0.005,"Сверьте план",IF(ABS(H11)&gt;0.005,"Распределите оплаты",IF(COUNTIFS(H15:H50,"Сверх плана")&gt;0,"Сверьте зачет","Нет расхождений")))))</x:f>
        <x:v>Нет расхождений</x:v>
      </x:c>
      <x:c r="I10" s="2"/>
    </x:row>
    <x:row r="11" ht="24" customHeight="1">
      <x:c r="A11" s="2"/>
      <x:c r="B11" s="2"/>
      <x:c r="C11" s="2"/>
      <x:c r="D11" s="2"/>
      <x:c r="E11" s="2" t="str">
        <x:v>Не привязано к графику, ₽</x:v>
      </x:c>
      <x:c r="F11" s="2"/>
      <x:c r="G11" s="2"/>
      <x:c r="H11" s="12" t="n">
        <x:f>IF(ISNUMBER(H5),H5-SUM(E15:E50),"")</x:f>
        <x:v>0</x:v>
      </x:c>
      <x:c r="I11" s="2"/>
    </x:row>
    <x:row r="12" ht="24" customHeight="1">
      <x:c r="A12" s="5" t="str">
        <x:v>Желтые ячейки заполняйте вручную. Расчетные ячейки содержат формулы.</x:v>
      </x:c>
      <x:c r="B12" s="2"/>
      <x:c r="C12" s="2"/>
      <x:c r="D12" s="2"/>
      <x:c r="E12" s="2"/>
      <x:c r="F12" s="2"/>
      <x:c r="G12" s="2"/>
      <x:c r="H12" s="2"/>
      <x:c r="I12" s="2"/>
    </x:row>
    <x:row r="13" ht="24" customHeight="1">
      <x:c r="A13" s="5" t="str">
        <x:v>До 36 плановых взносов и 200 записей об оплатах. Сначала замените пример своими данными.</x:v>
      </x:c>
      <x:c r="B13" s="2"/>
      <x:c r="C13" s="2"/>
      <x:c r="D13" s="2"/>
      <x:c r="E13" s="2"/>
      <x:c r="F13" s="2"/>
      <x:c r="G13" s="2"/>
      <x:c r="H13" s="2"/>
      <x:c r="I13" s="2"/>
    </x:row>
    <x:row r="14" ht="36" customHeight="1">
      <x:c r="A14" s="20" t="str">
        <x:v>№ платежа</x:v>
      </x:c>
      <x:c r="B14" s="21" t="str">
        <x:v>Срок оплаты</x:v>
      </x:c>
      <x:c r="C14" s="21" t="str">
        <x:v>План, ₽</x:v>
      </x:c>
      <x:c r="D14" s="21" t="str">
        <x:v>Остаток по плану, ₽</x:v>
      </x:c>
      <x:c r="E14" s="21" t="str">
        <x:v>Зачтено, ₽</x:v>
      </x:c>
      <x:c r="F14" s="21" t="str">
        <x:v>Не оплачено, ₽</x:v>
      </x:c>
      <x:c r="G14" s="21" t="str">
        <x:v>Просрочено, ₽</x:v>
      </x:c>
      <x:c r="H14" s="21" t="str">
        <x:v>Статус</x:v>
      </x:c>
      <x:c r="I14" s="22" t="str">
        <x:v>Дней просрочки</x:v>
      </x:c>
    </x:row>
    <x:row r="15" ht="24" customHeight="1">
      <x:c r="A15" s="24" t="n">
        <x:v>1</x:v>
      </x:c>
      <x:c r="B15" s="9" t="n">
        <x:v>46295</x:v>
      </x:c>
      <x:c r="C15" s="8" t="n">
        <x:v>25000</x:v>
      </x:c>
      <x:c r="D15" s="12" t="n">
        <x:f>IF(AND(ISBLANK(B15),ISBLANK(C15)),"",IF(OR(OR(NOT(ISNUMBER(B15)),NOT(ISNUMBER(C15)),B15&lt;=0,C15&lt;=0),NOT(ISNUMBER($C$10))),"",$C$10-SUM($C$15:C15)))</x:f>
        <x:v>75000</x:v>
      </x:c>
      <x:c r="E15" s="12" t="n">
        <x:f>IF(AND(ISBLANK(B15),ISBLANK(C15)),"",IF(OR(OR(NOT(ISNUMBER(B15)),NOT(ISNUMBER(C15)),B15&lt;=0,C15&lt;=0),NOT(ISNUMBER($C$9))),"",SUMIFS('Оплаты'!$C$7:$C$206,'Оплаты'!$B$7:$B$206,A15,'Оплаты'!$A$7:$A$206,"&gt;0",'Оплаты'!$A$7:$A$206,"&lt;="&amp;$C$9,'Оплаты'!$C$7:$C$206,"&gt;0")))</x:f>
        <x:v>15000</x:v>
      </x:c>
      <x:c r="F15" s="12" t="n">
        <x:f>IF(AND(ISNUMBER(C15),ISNUMBER(E15)),MAX(0,C15-E15),"")</x:f>
        <x:v>10000</x:v>
      </x:c>
      <x:c r="G15" s="12" t="n">
        <x:f>IF(AND(ISNUMBER(F15),ISNUMBER($C$9)),IF(B15&lt;$C$9,F15,0),"")</x:f>
        <x:v>10000</x:v>
      </x:c>
      <x:c r="H15" s="13" t="str">
        <x:f>IF(AND(ISBLANK(B15),ISBLANK(C15)),"",IF(OR(NOT(ISNUMBER(B15)),NOT(ISNUMBER(C15)),B15&lt;=0,C15&lt;=0),"Ошибка данных",IF($C$9="","Нужна дата среза",IF(E15&gt;C15+0.005,"Сверх плана",IF(F15&lt;0.005,"Оплачено",IF(G15&gt;0.005,"Просрочено",IF(E15&gt;0,"Частично","Ожидается")))))))</x:f>
        <x:v>Просрочено</x:v>
      </x:c>
      <x:c r="I15" s="23" t="n">
        <x:f>IF(ISNUMBER(G15),IF(G15&gt;0.005,$C$9-B15,0),"")</x:f>
        <x:v>3</x:v>
      </x:c>
    </x:row>
    <x:row r="16" ht="24" customHeight="1">
      <x:c r="A16" s="24" t="n">
        <x:v>2</x:v>
      </x:c>
      <x:c r="B16" s="9" t="n">
        <x:v>46325</x:v>
      </x:c>
      <x:c r="C16" s="8" t="n">
        <x:v>25000</x:v>
      </x:c>
      <x:c r="D16" s="12" t="n">
        <x:f>IF(AND(ISBLANK(B16),ISBLANK(C16)),"",IF(OR(OR(NOT(ISNUMBER(B16)),NOT(ISNUMBER(C16)),B16&lt;=0,C16&lt;=0),NOT(ISNUMBER($C$10))),"",$C$10-SUM($C$15:C16)))</x:f>
        <x:v>50000</x:v>
      </x:c>
      <x:c r="E16" s="12" t="n">
        <x:f>IF(AND(ISBLANK(B16),ISBLANK(C16)),"",IF(OR(OR(NOT(ISNUMBER(B16)),NOT(ISNUMBER(C16)),B16&lt;=0,C16&lt;=0),NOT(ISNUMBER($C$9))),"",SUMIFS('Оплаты'!$C$7:$C$206,'Оплаты'!$B$7:$B$206,A16,'Оплаты'!$A$7:$A$206,"&gt;0",'Оплаты'!$A$7:$A$206,"&lt;="&amp;$C$9,'Оплаты'!$C$7:$C$206,"&gt;0")))</x:f>
        <x:v>0</x:v>
      </x:c>
      <x:c r="F16" s="12" t="n">
        <x:f>IF(AND(ISNUMBER(C16),ISNUMBER(E16)),MAX(0,C16-E16),"")</x:f>
        <x:v>25000</x:v>
      </x:c>
      <x:c r="G16" s="12" t="n">
        <x:f>IF(AND(ISNUMBER(F16),ISNUMBER($C$9)),IF(B16&lt;$C$9,F16,0),"")</x:f>
        <x:v>0</x:v>
      </x:c>
      <x:c r="H16" s="13" t="str">
        <x:f>IF(AND(ISBLANK(B16),ISBLANK(C16)),"",IF(OR(NOT(ISNUMBER(B16)),NOT(ISNUMBER(C16)),B16&lt;=0,C16&lt;=0),"Ошибка данных",IF($C$9="","Нужна дата среза",IF(E16&gt;C16+0.005,"Сверх плана",IF(F16&lt;0.005,"Оплачено",IF(G16&gt;0.005,"Просрочено",IF(E16&gt;0,"Частично","Ожидается")))))))</x:f>
        <x:v>Ожидается</x:v>
      </x:c>
      <x:c r="I16" s="23" t="n">
        <x:f>IF(ISNUMBER(G16),IF(G16&gt;0.005,$C$9-B16,0),"")</x:f>
        <x:v>0</x:v>
      </x:c>
    </x:row>
    <x:row r="17" ht="24" customHeight="1">
      <x:c r="A17" s="24" t="n">
        <x:v>3</x:v>
      </x:c>
      <x:c r="B17" s="9" t="n">
        <x:v>46356</x:v>
      </x:c>
      <x:c r="C17" s="8" t="n">
        <x:v>25000</x:v>
      </x:c>
      <x:c r="D17" s="12" t="n">
        <x:f>IF(AND(ISBLANK(B17),ISBLANK(C17)),"",IF(OR(OR(NOT(ISNUMBER(B17)),NOT(ISNUMBER(C17)),B17&lt;=0,C17&lt;=0),NOT(ISNUMBER($C$10))),"",$C$10-SUM($C$15:C17)))</x:f>
        <x:v>25000</x:v>
      </x:c>
      <x:c r="E17" s="12" t="n">
        <x:f>IF(AND(ISBLANK(B17),ISBLANK(C17)),"",IF(OR(OR(NOT(ISNUMBER(B17)),NOT(ISNUMBER(C17)),B17&lt;=0,C17&lt;=0),NOT(ISNUMBER($C$9))),"",SUMIFS('Оплаты'!$C$7:$C$206,'Оплаты'!$B$7:$B$206,A17,'Оплаты'!$A$7:$A$206,"&gt;0",'Оплаты'!$A$7:$A$206,"&lt;="&amp;$C$9,'Оплаты'!$C$7:$C$206,"&gt;0")))</x:f>
        <x:v>0</x:v>
      </x:c>
      <x:c r="F17" s="12" t="n">
        <x:f>IF(AND(ISNUMBER(C17),ISNUMBER(E17)),MAX(0,C17-E17),"")</x:f>
        <x:v>25000</x:v>
      </x:c>
      <x:c r="G17" s="12" t="n">
        <x:f>IF(AND(ISNUMBER(F17),ISNUMBER($C$9)),IF(B17&lt;$C$9,F17,0),"")</x:f>
        <x:v>0</x:v>
      </x:c>
      <x:c r="H17" s="13" t="str">
        <x:f>IF(AND(ISBLANK(B17),ISBLANK(C17)),"",IF(OR(NOT(ISNUMBER(B17)),NOT(ISNUMBER(C17)),B17&lt;=0,C17&lt;=0),"Ошибка данных",IF($C$9="","Нужна дата среза",IF(E17&gt;C17+0.005,"Сверх плана",IF(F17&lt;0.005,"Оплачено",IF(G17&gt;0.005,"Просрочено",IF(E17&gt;0,"Частично","Ожидается")))))))</x:f>
        <x:v>Ожидается</x:v>
      </x:c>
      <x:c r="I17" s="23" t="n">
        <x:f>IF(ISNUMBER(G17),IF(G17&gt;0.005,$C$9-B17,0),"")</x:f>
        <x:v>0</x:v>
      </x:c>
    </x:row>
    <x:row r="18" ht="24" customHeight="1">
      <x:c r="A18" s="24" t="n">
        <x:v>4</x:v>
      </x:c>
      <x:c r="B18" s="9" t="n">
        <x:v>46386</x:v>
      </x:c>
      <x:c r="C18" s="8" t="n">
        <x:v>25000</x:v>
      </x:c>
      <x:c r="D18" s="12" t="n">
        <x:f>IF(AND(ISBLANK(B18),ISBLANK(C18)),"",IF(OR(OR(NOT(ISNUMBER(B18)),NOT(ISNUMBER(C18)),B18&lt;=0,C18&lt;=0),NOT(ISNUMBER($C$10))),"",$C$10-SUM($C$15:C18)))</x:f>
        <x:v>0</x:v>
      </x:c>
      <x:c r="E18" s="12" t="n">
        <x:f>IF(AND(ISBLANK(B18),ISBLANK(C18)),"",IF(OR(OR(NOT(ISNUMBER(B18)),NOT(ISNUMBER(C18)),B18&lt;=0,C18&lt;=0),NOT(ISNUMBER($C$9))),"",SUMIFS('Оплаты'!$C$7:$C$206,'Оплаты'!$B$7:$B$206,A18,'Оплаты'!$A$7:$A$206,"&gt;0",'Оплаты'!$A$7:$A$206,"&lt;="&amp;$C$9,'Оплаты'!$C$7:$C$206,"&gt;0")))</x:f>
        <x:v>0</x:v>
      </x:c>
      <x:c r="F18" s="12" t="n">
        <x:f>IF(AND(ISNUMBER(C18),ISNUMBER(E18)),MAX(0,C18-E18),"")</x:f>
        <x:v>25000</x:v>
      </x:c>
      <x:c r="G18" s="12" t="n">
        <x:f>IF(AND(ISNUMBER(F18),ISNUMBER($C$9)),IF(B18&lt;$C$9,F18,0),"")</x:f>
        <x:v>0</x:v>
      </x:c>
      <x:c r="H18" s="13" t="str">
        <x:f>IF(AND(ISBLANK(B18),ISBLANK(C18)),"",IF(OR(NOT(ISNUMBER(B18)),NOT(ISNUMBER(C18)),B18&lt;=0,C18&lt;=0),"Ошибка данных",IF($C$9="","Нужна дата среза",IF(E18&gt;C18+0.005,"Сверх плана",IF(F18&lt;0.005,"Оплачено",IF(G18&gt;0.005,"Просрочено",IF(E18&gt;0,"Частично","Ожидается")))))))</x:f>
        <x:v>Ожидается</x:v>
      </x:c>
      <x:c r="I18" s="23" t="n">
        <x:f>IF(ISNUMBER(G18),IF(G18&gt;0.005,$C$9-B18,0),"")</x:f>
        <x:v>0</x:v>
      </x:c>
    </x:row>
    <x:row r="19" ht="24" customHeight="1">
      <x:c r="A19" s="24" t="n">
        <x:v>5</x:v>
      </x:c>
      <x:c r="B19" s="9"/>
      <x:c r="C19" s="8"/>
      <x:c r="D19" s="12" t="str">
        <x:f>IF(AND(ISBLANK(B19),ISBLANK(C19)),"",IF(OR(OR(NOT(ISNUMBER(B19)),NOT(ISNUMBER(C19)),B19&lt;=0,C19&lt;=0),NOT(ISNUMBER($C$10))),"",$C$10-SUM($C$15:C19)))</x:f>
      </x:c>
      <x:c r="E19" s="12" t="str">
        <x:f>IF(AND(ISBLANK(B19),ISBLANK(C19)),"",IF(OR(OR(NOT(ISNUMBER(B19)),NOT(ISNUMBER(C19)),B19&lt;=0,C19&lt;=0),NOT(ISNUMBER($C$9))),"",SUMIFS('Оплаты'!$C$7:$C$206,'Оплаты'!$B$7:$B$206,A19,'Оплаты'!$A$7:$A$206,"&gt;0",'Оплаты'!$A$7:$A$206,"&lt;="&amp;$C$9,'Оплаты'!$C$7:$C$206,"&gt;0")))</x:f>
      </x:c>
      <x:c r="F19" s="12" t="str">
        <x:f>IF(AND(ISNUMBER(C19),ISNUMBER(E19)),MAX(0,C19-E19),"")</x:f>
      </x:c>
      <x:c r="G19" s="12" t="str">
        <x:f>IF(AND(ISNUMBER(F19),ISNUMBER($C$9)),IF(B19&lt;$C$9,F19,0),"")</x:f>
      </x:c>
      <x:c r="H19" s="13" t="str">
        <x:f>IF(AND(ISBLANK(B19),ISBLANK(C19)),"",IF(OR(NOT(ISNUMBER(B19)),NOT(ISNUMBER(C19)),B19&lt;=0,C19&lt;=0),"Ошибка данных",IF($C$9="","Нужна дата среза",IF(E19&gt;C19+0.005,"Сверх плана",IF(F19&lt;0.005,"Оплачено",IF(G19&gt;0.005,"Просрочено",IF(E19&gt;0,"Частично","Ожидается")))))))</x:f>
      </x:c>
      <x:c r="I19" s="23" t="str">
        <x:f>IF(ISNUMBER(G19),IF(G19&gt;0.005,$C$9-B19,0),"")</x:f>
      </x:c>
    </x:row>
    <x:row r="20" ht="24" customHeight="1">
      <x:c r="A20" s="24" t="n">
        <x:v>6</x:v>
      </x:c>
      <x:c r="B20" s="9"/>
      <x:c r="C20" s="8"/>
      <x:c r="D20" s="12" t="str">
        <x:f>IF(AND(ISBLANK(B20),ISBLANK(C20)),"",IF(OR(OR(NOT(ISNUMBER(B20)),NOT(ISNUMBER(C20)),B20&lt;=0,C20&lt;=0),NOT(ISNUMBER($C$10))),"",$C$10-SUM($C$15:C20)))</x:f>
      </x:c>
      <x:c r="E20" s="12" t="str">
        <x:f>IF(AND(ISBLANK(B20),ISBLANK(C20)),"",IF(OR(OR(NOT(ISNUMBER(B20)),NOT(ISNUMBER(C20)),B20&lt;=0,C20&lt;=0),NOT(ISNUMBER($C$9))),"",SUMIFS('Оплаты'!$C$7:$C$206,'Оплаты'!$B$7:$B$206,A20,'Оплаты'!$A$7:$A$206,"&gt;0",'Оплаты'!$A$7:$A$206,"&lt;="&amp;$C$9,'Оплаты'!$C$7:$C$206,"&gt;0")))</x:f>
      </x:c>
      <x:c r="F20" s="12" t="str">
        <x:f>IF(AND(ISNUMBER(C20),ISNUMBER(E20)),MAX(0,C20-E20),"")</x:f>
      </x:c>
      <x:c r="G20" s="12" t="str">
        <x:f>IF(AND(ISNUMBER(F20),ISNUMBER($C$9)),IF(B20&lt;$C$9,F20,0),"")</x:f>
      </x:c>
      <x:c r="H20" s="13" t="str">
        <x:f>IF(AND(ISBLANK(B20),ISBLANK(C20)),"",IF(OR(NOT(ISNUMBER(B20)),NOT(ISNUMBER(C20)),B20&lt;=0,C20&lt;=0),"Ошибка данных",IF($C$9="","Нужна дата среза",IF(E20&gt;C20+0.005,"Сверх плана",IF(F20&lt;0.005,"Оплачено",IF(G20&gt;0.005,"Просрочено",IF(E20&gt;0,"Частично","Ожидается")))))))</x:f>
      </x:c>
      <x:c r="I20" s="23" t="str">
        <x:f>IF(ISNUMBER(G20),IF(G20&gt;0.005,$C$9-B20,0),"")</x:f>
      </x:c>
    </x:row>
    <x:row r="21" ht="24" customHeight="1">
      <x:c r="A21" s="24" t="n">
        <x:v>7</x:v>
      </x:c>
      <x:c r="B21" s="9"/>
      <x:c r="C21" s="8"/>
      <x:c r="D21" s="12" t="str">
        <x:f>IF(AND(ISBLANK(B21),ISBLANK(C21)),"",IF(OR(OR(NOT(ISNUMBER(B21)),NOT(ISNUMBER(C21)),B21&lt;=0,C21&lt;=0),NOT(ISNUMBER($C$10))),"",$C$10-SUM($C$15:C21)))</x:f>
      </x:c>
      <x:c r="E21" s="12" t="str">
        <x:f>IF(AND(ISBLANK(B21),ISBLANK(C21)),"",IF(OR(OR(NOT(ISNUMBER(B21)),NOT(ISNUMBER(C21)),B21&lt;=0,C21&lt;=0),NOT(ISNUMBER($C$9))),"",SUMIFS('Оплаты'!$C$7:$C$206,'Оплаты'!$B$7:$B$206,A21,'Оплаты'!$A$7:$A$206,"&gt;0",'Оплаты'!$A$7:$A$206,"&lt;="&amp;$C$9,'Оплаты'!$C$7:$C$206,"&gt;0")))</x:f>
      </x:c>
      <x:c r="F21" s="12" t="str">
        <x:f>IF(AND(ISNUMBER(C21),ISNUMBER(E21)),MAX(0,C21-E21),"")</x:f>
      </x:c>
      <x:c r="G21" s="12" t="str">
        <x:f>IF(AND(ISNUMBER(F21),ISNUMBER($C$9)),IF(B21&lt;$C$9,F21,0),"")</x:f>
      </x:c>
      <x:c r="H21" s="13" t="str">
        <x:f>IF(AND(ISBLANK(B21),ISBLANK(C21)),"",IF(OR(NOT(ISNUMBER(B21)),NOT(ISNUMBER(C21)),B21&lt;=0,C21&lt;=0),"Ошибка данных",IF($C$9="","Нужна дата среза",IF(E21&gt;C21+0.005,"Сверх плана",IF(F21&lt;0.005,"Оплачено",IF(G21&gt;0.005,"Просрочено",IF(E21&gt;0,"Частично","Ожидается")))))))</x:f>
      </x:c>
      <x:c r="I21" s="23" t="str">
        <x:f>IF(ISNUMBER(G21),IF(G21&gt;0.005,$C$9-B21,0),"")</x:f>
      </x:c>
    </x:row>
    <x:row r="22" ht="24" customHeight="1">
      <x:c r="A22" s="24" t="n">
        <x:v>8</x:v>
      </x:c>
      <x:c r="B22" s="9"/>
      <x:c r="C22" s="8"/>
      <x:c r="D22" s="12" t="str">
        <x:f>IF(AND(ISBLANK(B22),ISBLANK(C22)),"",IF(OR(OR(NOT(ISNUMBER(B22)),NOT(ISNUMBER(C22)),B22&lt;=0,C22&lt;=0),NOT(ISNUMBER($C$10))),"",$C$10-SUM($C$15:C22)))</x:f>
      </x:c>
      <x:c r="E22" s="12" t="str">
        <x:f>IF(AND(ISBLANK(B22),ISBLANK(C22)),"",IF(OR(OR(NOT(ISNUMBER(B22)),NOT(ISNUMBER(C22)),B22&lt;=0,C22&lt;=0),NOT(ISNUMBER($C$9))),"",SUMIFS('Оплаты'!$C$7:$C$206,'Оплаты'!$B$7:$B$206,A22,'Оплаты'!$A$7:$A$206,"&gt;0",'Оплаты'!$A$7:$A$206,"&lt;="&amp;$C$9,'Оплаты'!$C$7:$C$206,"&gt;0")))</x:f>
      </x:c>
      <x:c r="F22" s="12" t="str">
        <x:f>IF(AND(ISNUMBER(C22),ISNUMBER(E22)),MAX(0,C22-E22),"")</x:f>
      </x:c>
      <x:c r="G22" s="12" t="str">
        <x:f>IF(AND(ISNUMBER(F22),ISNUMBER($C$9)),IF(B22&lt;$C$9,F22,0),"")</x:f>
      </x:c>
      <x:c r="H22" s="13" t="str">
        <x:f>IF(AND(ISBLANK(B22),ISBLANK(C22)),"",IF(OR(NOT(ISNUMBER(B22)),NOT(ISNUMBER(C22)),B22&lt;=0,C22&lt;=0),"Ошибка данных",IF($C$9="","Нужна дата среза",IF(E22&gt;C22+0.005,"Сверх плана",IF(F22&lt;0.005,"Оплачено",IF(G22&gt;0.005,"Просрочено",IF(E22&gt;0,"Частично","Ожидается")))))))</x:f>
      </x:c>
      <x:c r="I22" s="23" t="str">
        <x:f>IF(ISNUMBER(G22),IF(G22&gt;0.005,$C$9-B22,0),"")</x:f>
      </x:c>
    </x:row>
    <x:row r="23" ht="24" customHeight="1">
      <x:c r="A23" s="24" t="n">
        <x:v>9</x:v>
      </x:c>
      <x:c r="B23" s="9"/>
      <x:c r="C23" s="8"/>
      <x:c r="D23" s="12" t="str">
        <x:f>IF(AND(ISBLANK(B23),ISBLANK(C23)),"",IF(OR(OR(NOT(ISNUMBER(B23)),NOT(ISNUMBER(C23)),B23&lt;=0,C23&lt;=0),NOT(ISNUMBER($C$10))),"",$C$10-SUM($C$15:C23)))</x:f>
      </x:c>
      <x:c r="E23" s="12" t="str">
        <x:f>IF(AND(ISBLANK(B23),ISBLANK(C23)),"",IF(OR(OR(NOT(ISNUMBER(B23)),NOT(ISNUMBER(C23)),B23&lt;=0,C23&lt;=0),NOT(ISNUMBER($C$9))),"",SUMIFS('Оплаты'!$C$7:$C$206,'Оплаты'!$B$7:$B$206,A23,'Оплаты'!$A$7:$A$206,"&gt;0",'Оплаты'!$A$7:$A$206,"&lt;="&amp;$C$9,'Оплаты'!$C$7:$C$206,"&gt;0")))</x:f>
      </x:c>
      <x:c r="F23" s="12" t="str">
        <x:f>IF(AND(ISNUMBER(C23),ISNUMBER(E23)),MAX(0,C23-E23),"")</x:f>
      </x:c>
      <x:c r="G23" s="12" t="str">
        <x:f>IF(AND(ISNUMBER(F23),ISNUMBER($C$9)),IF(B23&lt;$C$9,F23,0),"")</x:f>
      </x:c>
      <x:c r="H23" s="13" t="str">
        <x:f>IF(AND(ISBLANK(B23),ISBLANK(C23)),"",IF(OR(NOT(ISNUMBER(B23)),NOT(ISNUMBER(C23)),B23&lt;=0,C23&lt;=0),"Ошибка данных",IF($C$9="","Нужна дата среза",IF(E23&gt;C23+0.005,"Сверх плана",IF(F23&lt;0.005,"Оплачено",IF(G23&gt;0.005,"Просрочено",IF(E23&gt;0,"Частично","Ожидается")))))))</x:f>
      </x:c>
      <x:c r="I23" s="23" t="str">
        <x:f>IF(ISNUMBER(G23),IF(G23&gt;0.005,$C$9-B23,0),"")</x:f>
      </x:c>
    </x:row>
    <x:row r="24" ht="24" customHeight="1">
      <x:c r="A24" s="24" t="n">
        <x:v>10</x:v>
      </x:c>
      <x:c r="B24" s="9"/>
      <x:c r="C24" s="8"/>
      <x:c r="D24" s="12" t="str">
        <x:f>IF(AND(ISBLANK(B24),ISBLANK(C24)),"",IF(OR(OR(NOT(ISNUMBER(B24)),NOT(ISNUMBER(C24)),B24&lt;=0,C24&lt;=0),NOT(ISNUMBER($C$10))),"",$C$10-SUM($C$15:C24)))</x:f>
      </x:c>
      <x:c r="E24" s="12" t="str">
        <x:f>IF(AND(ISBLANK(B24),ISBLANK(C24)),"",IF(OR(OR(NOT(ISNUMBER(B24)),NOT(ISNUMBER(C24)),B24&lt;=0,C24&lt;=0),NOT(ISNUMBER($C$9))),"",SUMIFS('Оплаты'!$C$7:$C$206,'Оплаты'!$B$7:$B$206,A24,'Оплаты'!$A$7:$A$206,"&gt;0",'Оплаты'!$A$7:$A$206,"&lt;="&amp;$C$9,'Оплаты'!$C$7:$C$206,"&gt;0")))</x:f>
      </x:c>
      <x:c r="F24" s="12" t="str">
        <x:f>IF(AND(ISNUMBER(C24),ISNUMBER(E24)),MAX(0,C24-E24),"")</x:f>
      </x:c>
      <x:c r="G24" s="12" t="str">
        <x:f>IF(AND(ISNUMBER(F24),ISNUMBER($C$9)),IF(B24&lt;$C$9,F24,0),"")</x:f>
      </x:c>
      <x:c r="H24" s="13" t="str">
        <x:f>IF(AND(ISBLANK(B24),ISBLANK(C24)),"",IF(OR(NOT(ISNUMBER(B24)),NOT(ISNUMBER(C24)),B24&lt;=0,C24&lt;=0),"Ошибка данных",IF($C$9="","Нужна дата среза",IF(E24&gt;C24+0.005,"Сверх плана",IF(F24&lt;0.005,"Оплачено",IF(G24&gt;0.005,"Просрочено",IF(E24&gt;0,"Частично","Ожидается")))))))</x:f>
      </x:c>
      <x:c r="I24" s="23" t="str">
        <x:f>IF(ISNUMBER(G24),IF(G24&gt;0.005,$C$9-B24,0),"")</x:f>
      </x:c>
    </x:row>
    <x:row r="25" ht="24" customHeight="1">
      <x:c r="A25" s="24" t="n">
        <x:v>11</x:v>
      </x:c>
      <x:c r="B25" s="9"/>
      <x:c r="C25" s="8"/>
      <x:c r="D25" s="12" t="str">
        <x:f>IF(AND(ISBLANK(B25),ISBLANK(C25)),"",IF(OR(OR(NOT(ISNUMBER(B25)),NOT(ISNUMBER(C25)),B25&lt;=0,C25&lt;=0),NOT(ISNUMBER($C$10))),"",$C$10-SUM($C$15:C25)))</x:f>
      </x:c>
      <x:c r="E25" s="12" t="str">
        <x:f>IF(AND(ISBLANK(B25),ISBLANK(C25)),"",IF(OR(OR(NOT(ISNUMBER(B25)),NOT(ISNUMBER(C25)),B25&lt;=0,C25&lt;=0),NOT(ISNUMBER($C$9))),"",SUMIFS('Оплаты'!$C$7:$C$206,'Оплаты'!$B$7:$B$206,A25,'Оплаты'!$A$7:$A$206,"&gt;0",'Оплаты'!$A$7:$A$206,"&lt;="&amp;$C$9,'Оплаты'!$C$7:$C$206,"&gt;0")))</x:f>
      </x:c>
      <x:c r="F25" s="12" t="str">
        <x:f>IF(AND(ISNUMBER(C25),ISNUMBER(E25)),MAX(0,C25-E25),"")</x:f>
      </x:c>
      <x:c r="G25" s="12" t="str">
        <x:f>IF(AND(ISNUMBER(F25),ISNUMBER($C$9)),IF(B25&lt;$C$9,F25,0),"")</x:f>
      </x:c>
      <x:c r="H25" s="13" t="str">
        <x:f>IF(AND(ISBLANK(B25),ISBLANK(C25)),"",IF(OR(NOT(ISNUMBER(B25)),NOT(ISNUMBER(C25)),B25&lt;=0,C25&lt;=0),"Ошибка данных",IF($C$9="","Нужна дата среза",IF(E25&gt;C25+0.005,"Сверх плана",IF(F25&lt;0.005,"Оплачено",IF(G25&gt;0.005,"Просрочено",IF(E25&gt;0,"Частично","Ожидается")))))))</x:f>
      </x:c>
      <x:c r="I25" s="23" t="str">
        <x:f>IF(ISNUMBER(G25),IF(G25&gt;0.005,$C$9-B25,0),"")</x:f>
      </x:c>
    </x:row>
    <x:row r="26" ht="24" customHeight="1">
      <x:c r="A26" s="24" t="n">
        <x:v>12</x:v>
      </x:c>
      <x:c r="B26" s="9"/>
      <x:c r="C26" s="8"/>
      <x:c r="D26" s="12" t="str">
        <x:f>IF(AND(ISBLANK(B26),ISBLANK(C26)),"",IF(OR(OR(NOT(ISNUMBER(B26)),NOT(ISNUMBER(C26)),B26&lt;=0,C26&lt;=0),NOT(ISNUMBER($C$10))),"",$C$10-SUM($C$15:C26)))</x:f>
      </x:c>
      <x:c r="E26" s="12" t="str">
        <x:f>IF(AND(ISBLANK(B26),ISBLANK(C26)),"",IF(OR(OR(NOT(ISNUMBER(B26)),NOT(ISNUMBER(C26)),B26&lt;=0,C26&lt;=0),NOT(ISNUMBER($C$9))),"",SUMIFS('Оплаты'!$C$7:$C$206,'Оплаты'!$B$7:$B$206,A26,'Оплаты'!$A$7:$A$206,"&gt;0",'Оплаты'!$A$7:$A$206,"&lt;="&amp;$C$9,'Оплаты'!$C$7:$C$206,"&gt;0")))</x:f>
      </x:c>
      <x:c r="F26" s="12" t="str">
        <x:f>IF(AND(ISNUMBER(C26),ISNUMBER(E26)),MAX(0,C26-E26),"")</x:f>
      </x:c>
      <x:c r="G26" s="12" t="str">
        <x:f>IF(AND(ISNUMBER(F26),ISNUMBER($C$9)),IF(B26&lt;$C$9,F26,0),"")</x:f>
      </x:c>
      <x:c r="H26" s="13" t="str">
        <x:f>IF(AND(ISBLANK(B26),ISBLANK(C26)),"",IF(OR(NOT(ISNUMBER(B26)),NOT(ISNUMBER(C26)),B26&lt;=0,C26&lt;=0),"Ошибка данных",IF($C$9="","Нужна дата среза",IF(E26&gt;C26+0.005,"Сверх плана",IF(F26&lt;0.005,"Оплачено",IF(G26&gt;0.005,"Просрочено",IF(E26&gt;0,"Частично","Ожидается")))))))</x:f>
      </x:c>
      <x:c r="I26" s="23" t="str">
        <x:f>IF(ISNUMBER(G26),IF(G26&gt;0.005,$C$9-B26,0),"")</x:f>
      </x:c>
    </x:row>
    <x:row r="27" ht="24" customHeight="1">
      <x:c r="A27" s="24" t="n">
        <x:v>13</x:v>
      </x:c>
      <x:c r="B27" s="9"/>
      <x:c r="C27" s="8"/>
      <x:c r="D27" s="12" t="str">
        <x:f>IF(AND(ISBLANK(B27),ISBLANK(C27)),"",IF(OR(OR(NOT(ISNUMBER(B27)),NOT(ISNUMBER(C27)),B27&lt;=0,C27&lt;=0),NOT(ISNUMBER($C$10))),"",$C$10-SUM($C$15:C27)))</x:f>
      </x:c>
      <x:c r="E27" s="12" t="str">
        <x:f>IF(AND(ISBLANK(B27),ISBLANK(C27)),"",IF(OR(OR(NOT(ISNUMBER(B27)),NOT(ISNUMBER(C27)),B27&lt;=0,C27&lt;=0),NOT(ISNUMBER($C$9))),"",SUMIFS('Оплаты'!$C$7:$C$206,'Оплаты'!$B$7:$B$206,A27,'Оплаты'!$A$7:$A$206,"&gt;0",'Оплаты'!$A$7:$A$206,"&lt;="&amp;$C$9,'Оплаты'!$C$7:$C$206,"&gt;0")))</x:f>
      </x:c>
      <x:c r="F27" s="12" t="str">
        <x:f>IF(AND(ISNUMBER(C27),ISNUMBER(E27)),MAX(0,C27-E27),"")</x:f>
      </x:c>
      <x:c r="G27" s="12" t="str">
        <x:f>IF(AND(ISNUMBER(F27),ISNUMBER($C$9)),IF(B27&lt;$C$9,F27,0),"")</x:f>
      </x:c>
      <x:c r="H27" s="13" t="str">
        <x:f>IF(AND(ISBLANK(B27),ISBLANK(C27)),"",IF(OR(NOT(ISNUMBER(B27)),NOT(ISNUMBER(C27)),B27&lt;=0,C27&lt;=0),"Ошибка данных",IF($C$9="","Нужна дата среза",IF(E27&gt;C27+0.005,"Сверх плана",IF(F27&lt;0.005,"Оплачено",IF(G27&gt;0.005,"Просрочено",IF(E27&gt;0,"Частично","Ожидается")))))))</x:f>
      </x:c>
      <x:c r="I27" s="23" t="str">
        <x:f>IF(ISNUMBER(G27),IF(G27&gt;0.005,$C$9-B27,0),"")</x:f>
      </x:c>
    </x:row>
    <x:row r="28" ht="24" customHeight="1">
      <x:c r="A28" s="24" t="n">
        <x:v>14</x:v>
      </x:c>
      <x:c r="B28" s="9"/>
      <x:c r="C28" s="8"/>
      <x:c r="D28" s="12" t="str">
        <x:f>IF(AND(ISBLANK(B28),ISBLANK(C28)),"",IF(OR(OR(NOT(ISNUMBER(B28)),NOT(ISNUMBER(C28)),B28&lt;=0,C28&lt;=0),NOT(ISNUMBER($C$10))),"",$C$10-SUM($C$15:C28)))</x:f>
      </x:c>
      <x:c r="E28" s="12" t="str">
        <x:f>IF(AND(ISBLANK(B28),ISBLANK(C28)),"",IF(OR(OR(NOT(ISNUMBER(B28)),NOT(ISNUMBER(C28)),B28&lt;=0,C28&lt;=0),NOT(ISNUMBER($C$9))),"",SUMIFS('Оплаты'!$C$7:$C$206,'Оплаты'!$B$7:$B$206,A28,'Оплаты'!$A$7:$A$206,"&gt;0",'Оплаты'!$A$7:$A$206,"&lt;="&amp;$C$9,'Оплаты'!$C$7:$C$206,"&gt;0")))</x:f>
      </x:c>
      <x:c r="F28" s="12" t="str">
        <x:f>IF(AND(ISNUMBER(C28),ISNUMBER(E28)),MAX(0,C28-E28),"")</x:f>
      </x:c>
      <x:c r="G28" s="12" t="str">
        <x:f>IF(AND(ISNUMBER(F28),ISNUMBER($C$9)),IF(B28&lt;$C$9,F28,0),"")</x:f>
      </x:c>
      <x:c r="H28" s="13" t="str">
        <x:f>IF(AND(ISBLANK(B28),ISBLANK(C28)),"",IF(OR(NOT(ISNUMBER(B28)),NOT(ISNUMBER(C28)),B28&lt;=0,C28&lt;=0),"Ошибка данных",IF($C$9="","Нужна дата среза",IF(E28&gt;C28+0.005,"Сверх плана",IF(F28&lt;0.005,"Оплачено",IF(G28&gt;0.005,"Просрочено",IF(E28&gt;0,"Частично","Ожидается")))))))</x:f>
      </x:c>
      <x:c r="I28" s="23" t="str">
        <x:f>IF(ISNUMBER(G28),IF(G28&gt;0.005,$C$9-B28,0),"")</x:f>
      </x:c>
    </x:row>
    <x:row r="29" ht="24" customHeight="1">
      <x:c r="A29" s="24" t="n">
        <x:v>15</x:v>
      </x:c>
      <x:c r="B29" s="9"/>
      <x:c r="C29" s="8"/>
      <x:c r="D29" s="12" t="str">
        <x:f>IF(AND(ISBLANK(B29),ISBLANK(C29)),"",IF(OR(OR(NOT(ISNUMBER(B29)),NOT(ISNUMBER(C29)),B29&lt;=0,C29&lt;=0),NOT(ISNUMBER($C$10))),"",$C$10-SUM($C$15:C29)))</x:f>
      </x:c>
      <x:c r="E29" s="12" t="str">
        <x:f>IF(AND(ISBLANK(B29),ISBLANK(C29)),"",IF(OR(OR(NOT(ISNUMBER(B29)),NOT(ISNUMBER(C29)),B29&lt;=0,C29&lt;=0),NOT(ISNUMBER($C$9))),"",SUMIFS('Оплаты'!$C$7:$C$206,'Оплаты'!$B$7:$B$206,A29,'Оплаты'!$A$7:$A$206,"&gt;0",'Оплаты'!$A$7:$A$206,"&lt;="&amp;$C$9,'Оплаты'!$C$7:$C$206,"&gt;0")))</x:f>
      </x:c>
      <x:c r="F29" s="12" t="str">
        <x:f>IF(AND(ISNUMBER(C29),ISNUMBER(E29)),MAX(0,C29-E29),"")</x:f>
      </x:c>
      <x:c r="G29" s="12" t="str">
        <x:f>IF(AND(ISNUMBER(F29),ISNUMBER($C$9)),IF(B29&lt;$C$9,F29,0),"")</x:f>
      </x:c>
      <x:c r="H29" s="13" t="str">
        <x:f>IF(AND(ISBLANK(B29),ISBLANK(C29)),"",IF(OR(NOT(ISNUMBER(B29)),NOT(ISNUMBER(C29)),B29&lt;=0,C29&lt;=0),"Ошибка данных",IF($C$9="","Нужна дата среза",IF(E29&gt;C29+0.005,"Сверх плана",IF(F29&lt;0.005,"Оплачено",IF(G29&gt;0.005,"Просрочено",IF(E29&gt;0,"Частично","Ожидается")))))))</x:f>
      </x:c>
      <x:c r="I29" s="23" t="str">
        <x:f>IF(ISNUMBER(G29),IF(G29&gt;0.005,$C$9-B29,0),"")</x:f>
      </x:c>
    </x:row>
    <x:row r="30" ht="24" customHeight="1">
      <x:c r="A30" s="24" t="n">
        <x:v>16</x:v>
      </x:c>
      <x:c r="B30" s="9"/>
      <x:c r="C30" s="8"/>
      <x:c r="D30" s="12" t="str">
        <x:f>IF(AND(ISBLANK(B30),ISBLANK(C30)),"",IF(OR(OR(NOT(ISNUMBER(B30)),NOT(ISNUMBER(C30)),B30&lt;=0,C30&lt;=0),NOT(ISNUMBER($C$10))),"",$C$10-SUM($C$15:C30)))</x:f>
      </x:c>
      <x:c r="E30" s="12" t="str">
        <x:f>IF(AND(ISBLANK(B30),ISBLANK(C30)),"",IF(OR(OR(NOT(ISNUMBER(B30)),NOT(ISNUMBER(C30)),B30&lt;=0,C30&lt;=0),NOT(ISNUMBER($C$9))),"",SUMIFS('Оплаты'!$C$7:$C$206,'Оплаты'!$B$7:$B$206,A30,'Оплаты'!$A$7:$A$206,"&gt;0",'Оплаты'!$A$7:$A$206,"&lt;="&amp;$C$9,'Оплаты'!$C$7:$C$206,"&gt;0")))</x:f>
      </x:c>
      <x:c r="F30" s="12" t="str">
        <x:f>IF(AND(ISNUMBER(C30),ISNUMBER(E30)),MAX(0,C30-E30),"")</x:f>
      </x:c>
      <x:c r="G30" s="12" t="str">
        <x:f>IF(AND(ISNUMBER(F30),ISNUMBER($C$9)),IF(B30&lt;$C$9,F30,0),"")</x:f>
      </x:c>
      <x:c r="H30" s="13" t="str">
        <x:f>IF(AND(ISBLANK(B30),ISBLANK(C30)),"",IF(OR(NOT(ISNUMBER(B30)),NOT(ISNUMBER(C30)),B30&lt;=0,C30&lt;=0),"Ошибка данных",IF($C$9="","Нужна дата среза",IF(E30&gt;C30+0.005,"Сверх плана",IF(F30&lt;0.005,"Оплачено",IF(G30&gt;0.005,"Просрочено",IF(E30&gt;0,"Частично","Ожидается")))))))</x:f>
      </x:c>
      <x:c r="I30" s="23" t="str">
        <x:f>IF(ISNUMBER(G30),IF(G30&gt;0.005,$C$9-B30,0),"")</x:f>
      </x:c>
    </x:row>
    <x:row r="31" ht="24" customHeight="1">
      <x:c r="A31" s="24" t="n">
        <x:v>17</x:v>
      </x:c>
      <x:c r="B31" s="9"/>
      <x:c r="C31" s="8"/>
      <x:c r="D31" s="12" t="str">
        <x:f>IF(AND(ISBLANK(B31),ISBLANK(C31)),"",IF(OR(OR(NOT(ISNUMBER(B31)),NOT(ISNUMBER(C31)),B31&lt;=0,C31&lt;=0),NOT(ISNUMBER($C$10))),"",$C$10-SUM($C$15:C31)))</x:f>
      </x:c>
      <x:c r="E31" s="12" t="str">
        <x:f>IF(AND(ISBLANK(B31),ISBLANK(C31)),"",IF(OR(OR(NOT(ISNUMBER(B31)),NOT(ISNUMBER(C31)),B31&lt;=0,C31&lt;=0),NOT(ISNUMBER($C$9))),"",SUMIFS('Оплаты'!$C$7:$C$206,'Оплаты'!$B$7:$B$206,A31,'Оплаты'!$A$7:$A$206,"&gt;0",'Оплаты'!$A$7:$A$206,"&lt;="&amp;$C$9,'Оплаты'!$C$7:$C$206,"&gt;0")))</x:f>
      </x:c>
      <x:c r="F31" s="12" t="str">
        <x:f>IF(AND(ISNUMBER(C31),ISNUMBER(E31)),MAX(0,C31-E31),"")</x:f>
      </x:c>
      <x:c r="G31" s="12" t="str">
        <x:f>IF(AND(ISNUMBER(F31),ISNUMBER($C$9)),IF(B31&lt;$C$9,F31,0),"")</x:f>
      </x:c>
      <x:c r="H31" s="13" t="str">
        <x:f>IF(AND(ISBLANK(B31),ISBLANK(C31)),"",IF(OR(NOT(ISNUMBER(B31)),NOT(ISNUMBER(C31)),B31&lt;=0,C31&lt;=0),"Ошибка данных",IF($C$9="","Нужна дата среза",IF(E31&gt;C31+0.005,"Сверх плана",IF(F31&lt;0.005,"Оплачено",IF(G31&gt;0.005,"Просрочено",IF(E31&gt;0,"Частично","Ожидается")))))))</x:f>
      </x:c>
      <x:c r="I31" s="23" t="str">
        <x:f>IF(ISNUMBER(G31),IF(G31&gt;0.005,$C$9-B31,0),"")</x:f>
      </x:c>
    </x:row>
    <x:row r="32" ht="24" customHeight="1">
      <x:c r="A32" s="24" t="n">
        <x:v>18</x:v>
      </x:c>
      <x:c r="B32" s="9"/>
      <x:c r="C32" s="8"/>
      <x:c r="D32" s="12" t="str">
        <x:f>IF(AND(ISBLANK(B32),ISBLANK(C32)),"",IF(OR(OR(NOT(ISNUMBER(B32)),NOT(ISNUMBER(C32)),B32&lt;=0,C32&lt;=0),NOT(ISNUMBER($C$10))),"",$C$10-SUM($C$15:C32)))</x:f>
      </x:c>
      <x:c r="E32" s="12" t="str">
        <x:f>IF(AND(ISBLANK(B32),ISBLANK(C32)),"",IF(OR(OR(NOT(ISNUMBER(B32)),NOT(ISNUMBER(C32)),B32&lt;=0,C32&lt;=0),NOT(ISNUMBER($C$9))),"",SUMIFS('Оплаты'!$C$7:$C$206,'Оплаты'!$B$7:$B$206,A32,'Оплаты'!$A$7:$A$206,"&gt;0",'Оплаты'!$A$7:$A$206,"&lt;="&amp;$C$9,'Оплаты'!$C$7:$C$206,"&gt;0")))</x:f>
      </x:c>
      <x:c r="F32" s="12" t="str">
        <x:f>IF(AND(ISNUMBER(C32),ISNUMBER(E32)),MAX(0,C32-E32),"")</x:f>
      </x:c>
      <x:c r="G32" s="12" t="str">
        <x:f>IF(AND(ISNUMBER(F32),ISNUMBER($C$9)),IF(B32&lt;$C$9,F32,0),"")</x:f>
      </x:c>
      <x:c r="H32" s="13" t="str">
        <x:f>IF(AND(ISBLANK(B32),ISBLANK(C32)),"",IF(OR(NOT(ISNUMBER(B32)),NOT(ISNUMBER(C32)),B32&lt;=0,C32&lt;=0),"Ошибка данных",IF($C$9="","Нужна дата среза",IF(E32&gt;C32+0.005,"Сверх плана",IF(F32&lt;0.005,"Оплачено",IF(G32&gt;0.005,"Просрочено",IF(E32&gt;0,"Частично","Ожидается")))))))</x:f>
      </x:c>
      <x:c r="I32" s="23" t="str">
        <x:f>IF(ISNUMBER(G32),IF(G32&gt;0.005,$C$9-B32,0),"")</x:f>
      </x:c>
    </x:row>
    <x:row r="33" ht="24" customHeight="1">
      <x:c r="A33" s="24" t="n">
        <x:v>19</x:v>
      </x:c>
      <x:c r="B33" s="9"/>
      <x:c r="C33" s="8"/>
      <x:c r="D33" s="12" t="str">
        <x:f>IF(AND(ISBLANK(B33),ISBLANK(C33)),"",IF(OR(OR(NOT(ISNUMBER(B33)),NOT(ISNUMBER(C33)),B33&lt;=0,C33&lt;=0),NOT(ISNUMBER($C$10))),"",$C$10-SUM($C$15:C33)))</x:f>
      </x:c>
      <x:c r="E33" s="12" t="str">
        <x:f>IF(AND(ISBLANK(B33),ISBLANK(C33)),"",IF(OR(OR(NOT(ISNUMBER(B33)),NOT(ISNUMBER(C33)),B33&lt;=0,C33&lt;=0),NOT(ISNUMBER($C$9))),"",SUMIFS('Оплаты'!$C$7:$C$206,'Оплаты'!$B$7:$B$206,A33,'Оплаты'!$A$7:$A$206,"&gt;0",'Оплаты'!$A$7:$A$206,"&lt;="&amp;$C$9,'Оплаты'!$C$7:$C$206,"&gt;0")))</x:f>
      </x:c>
      <x:c r="F33" s="12" t="str">
        <x:f>IF(AND(ISNUMBER(C33),ISNUMBER(E33)),MAX(0,C33-E33),"")</x:f>
      </x:c>
      <x:c r="G33" s="12" t="str">
        <x:f>IF(AND(ISNUMBER(F33),ISNUMBER($C$9)),IF(B33&lt;$C$9,F33,0),"")</x:f>
      </x:c>
      <x:c r="H33" s="13" t="str">
        <x:f>IF(AND(ISBLANK(B33),ISBLANK(C33)),"",IF(OR(NOT(ISNUMBER(B33)),NOT(ISNUMBER(C33)),B33&lt;=0,C33&lt;=0),"Ошибка данных",IF($C$9="","Нужна дата среза",IF(E33&gt;C33+0.005,"Сверх плана",IF(F33&lt;0.005,"Оплачено",IF(G33&gt;0.005,"Просрочено",IF(E33&gt;0,"Частично","Ожидается")))))))</x:f>
      </x:c>
      <x:c r="I33" s="23" t="str">
        <x:f>IF(ISNUMBER(G33),IF(G33&gt;0.005,$C$9-B33,0),"")</x:f>
      </x:c>
    </x:row>
    <x:row r="34" ht="24" customHeight="1">
      <x:c r="A34" s="24" t="n">
        <x:v>20</x:v>
      </x:c>
      <x:c r="B34" s="9"/>
      <x:c r="C34" s="8"/>
      <x:c r="D34" s="12" t="str">
        <x:f>IF(AND(ISBLANK(B34),ISBLANK(C34)),"",IF(OR(OR(NOT(ISNUMBER(B34)),NOT(ISNUMBER(C34)),B34&lt;=0,C34&lt;=0),NOT(ISNUMBER($C$10))),"",$C$10-SUM($C$15:C34)))</x:f>
      </x:c>
      <x:c r="E34" s="12" t="str">
        <x:f>IF(AND(ISBLANK(B34),ISBLANK(C34)),"",IF(OR(OR(NOT(ISNUMBER(B34)),NOT(ISNUMBER(C34)),B34&lt;=0,C34&lt;=0),NOT(ISNUMBER($C$9))),"",SUMIFS('Оплаты'!$C$7:$C$206,'Оплаты'!$B$7:$B$206,A34,'Оплаты'!$A$7:$A$206,"&gt;0",'Оплаты'!$A$7:$A$206,"&lt;="&amp;$C$9,'Оплаты'!$C$7:$C$206,"&gt;0")))</x:f>
      </x:c>
      <x:c r="F34" s="12" t="str">
        <x:f>IF(AND(ISNUMBER(C34),ISNUMBER(E34)),MAX(0,C34-E34),"")</x:f>
      </x:c>
      <x:c r="G34" s="12" t="str">
        <x:f>IF(AND(ISNUMBER(F34),ISNUMBER($C$9)),IF(B34&lt;$C$9,F34,0),"")</x:f>
      </x:c>
      <x:c r="H34" s="13" t="str">
        <x:f>IF(AND(ISBLANK(B34),ISBLANK(C34)),"",IF(OR(NOT(ISNUMBER(B34)),NOT(ISNUMBER(C34)),B34&lt;=0,C34&lt;=0),"Ошибка данных",IF($C$9="","Нужна дата среза",IF(E34&gt;C34+0.005,"Сверх плана",IF(F34&lt;0.005,"Оплачено",IF(G34&gt;0.005,"Просрочено",IF(E34&gt;0,"Частично","Ожидается")))))))</x:f>
      </x:c>
      <x:c r="I34" s="23" t="str">
        <x:f>IF(ISNUMBER(G34),IF(G34&gt;0.005,$C$9-B34,0),"")</x:f>
      </x:c>
    </x:row>
    <x:row r="35" ht="24" customHeight="1">
      <x:c r="A35" s="24" t="n">
        <x:v>21</x:v>
      </x:c>
      <x:c r="B35" s="9"/>
      <x:c r="C35" s="8"/>
      <x:c r="D35" s="12" t="str">
        <x:f>IF(AND(ISBLANK(B35),ISBLANK(C35)),"",IF(OR(OR(NOT(ISNUMBER(B35)),NOT(ISNUMBER(C35)),B35&lt;=0,C35&lt;=0),NOT(ISNUMBER($C$10))),"",$C$10-SUM($C$15:C35)))</x:f>
      </x:c>
      <x:c r="E35" s="12" t="str">
        <x:f>IF(AND(ISBLANK(B35),ISBLANK(C35)),"",IF(OR(OR(NOT(ISNUMBER(B35)),NOT(ISNUMBER(C35)),B35&lt;=0,C35&lt;=0),NOT(ISNUMBER($C$9))),"",SUMIFS('Оплаты'!$C$7:$C$206,'Оплаты'!$B$7:$B$206,A35,'Оплаты'!$A$7:$A$206,"&gt;0",'Оплаты'!$A$7:$A$206,"&lt;="&amp;$C$9,'Оплаты'!$C$7:$C$206,"&gt;0")))</x:f>
      </x:c>
      <x:c r="F35" s="12" t="str">
        <x:f>IF(AND(ISNUMBER(C35),ISNUMBER(E35)),MAX(0,C35-E35),"")</x:f>
      </x:c>
      <x:c r="G35" s="12" t="str">
        <x:f>IF(AND(ISNUMBER(F35),ISNUMBER($C$9)),IF(B35&lt;$C$9,F35,0),"")</x:f>
      </x:c>
      <x:c r="H35" s="13" t="str">
        <x:f>IF(AND(ISBLANK(B35),ISBLANK(C35)),"",IF(OR(NOT(ISNUMBER(B35)),NOT(ISNUMBER(C35)),B35&lt;=0,C35&lt;=0),"Ошибка данных",IF($C$9="","Нужна дата среза",IF(E35&gt;C35+0.005,"Сверх плана",IF(F35&lt;0.005,"Оплачено",IF(G35&gt;0.005,"Просрочено",IF(E35&gt;0,"Частично","Ожидается")))))))</x:f>
      </x:c>
      <x:c r="I35" s="23" t="str">
        <x:f>IF(ISNUMBER(G35),IF(G35&gt;0.005,$C$9-B35,0),"")</x:f>
      </x:c>
    </x:row>
    <x:row r="36" ht="24" customHeight="1">
      <x:c r="A36" s="24" t="n">
        <x:v>22</x:v>
      </x:c>
      <x:c r="B36" s="9"/>
      <x:c r="C36" s="8"/>
      <x:c r="D36" s="12" t="str">
        <x:f>IF(AND(ISBLANK(B36),ISBLANK(C36)),"",IF(OR(OR(NOT(ISNUMBER(B36)),NOT(ISNUMBER(C36)),B36&lt;=0,C36&lt;=0),NOT(ISNUMBER($C$10))),"",$C$10-SUM($C$15:C36)))</x:f>
      </x:c>
      <x:c r="E36" s="12" t="str">
        <x:f>IF(AND(ISBLANK(B36),ISBLANK(C36)),"",IF(OR(OR(NOT(ISNUMBER(B36)),NOT(ISNUMBER(C36)),B36&lt;=0,C36&lt;=0),NOT(ISNUMBER($C$9))),"",SUMIFS('Оплаты'!$C$7:$C$206,'Оплаты'!$B$7:$B$206,A36,'Оплаты'!$A$7:$A$206,"&gt;0",'Оплаты'!$A$7:$A$206,"&lt;="&amp;$C$9,'Оплаты'!$C$7:$C$206,"&gt;0")))</x:f>
      </x:c>
      <x:c r="F36" s="12" t="str">
        <x:f>IF(AND(ISNUMBER(C36),ISNUMBER(E36)),MAX(0,C36-E36),"")</x:f>
      </x:c>
      <x:c r="G36" s="12" t="str">
        <x:f>IF(AND(ISNUMBER(F36),ISNUMBER($C$9)),IF(B36&lt;$C$9,F36,0),"")</x:f>
      </x:c>
      <x:c r="H36" s="13" t="str">
        <x:f>IF(AND(ISBLANK(B36),ISBLANK(C36)),"",IF(OR(NOT(ISNUMBER(B36)),NOT(ISNUMBER(C36)),B36&lt;=0,C36&lt;=0),"Ошибка данных",IF($C$9="","Нужна дата среза",IF(E36&gt;C36+0.005,"Сверх плана",IF(F36&lt;0.005,"Оплачено",IF(G36&gt;0.005,"Просрочено",IF(E36&gt;0,"Частично","Ожидается")))))))</x:f>
      </x:c>
      <x:c r="I36" s="23" t="str">
        <x:f>IF(ISNUMBER(G36),IF(G36&gt;0.005,$C$9-B36,0),"")</x:f>
      </x:c>
    </x:row>
    <x:row r="37" ht="24" customHeight="1">
      <x:c r="A37" s="24" t="n">
        <x:v>23</x:v>
      </x:c>
      <x:c r="B37" s="9"/>
      <x:c r="C37" s="8"/>
      <x:c r="D37" s="12" t="str">
        <x:f>IF(AND(ISBLANK(B37),ISBLANK(C37)),"",IF(OR(OR(NOT(ISNUMBER(B37)),NOT(ISNUMBER(C37)),B37&lt;=0,C37&lt;=0),NOT(ISNUMBER($C$10))),"",$C$10-SUM($C$15:C37)))</x:f>
      </x:c>
      <x:c r="E37" s="12" t="str">
        <x:f>IF(AND(ISBLANK(B37),ISBLANK(C37)),"",IF(OR(OR(NOT(ISNUMBER(B37)),NOT(ISNUMBER(C37)),B37&lt;=0,C37&lt;=0),NOT(ISNUMBER($C$9))),"",SUMIFS('Оплаты'!$C$7:$C$206,'Оплаты'!$B$7:$B$206,A37,'Оплаты'!$A$7:$A$206,"&gt;0",'Оплаты'!$A$7:$A$206,"&lt;="&amp;$C$9,'Оплаты'!$C$7:$C$206,"&gt;0")))</x:f>
      </x:c>
      <x:c r="F37" s="12" t="str">
        <x:f>IF(AND(ISNUMBER(C37),ISNUMBER(E37)),MAX(0,C37-E37),"")</x:f>
      </x:c>
      <x:c r="G37" s="12" t="str">
        <x:f>IF(AND(ISNUMBER(F37),ISNUMBER($C$9)),IF(B37&lt;$C$9,F37,0),"")</x:f>
      </x:c>
      <x:c r="H37" s="13" t="str">
        <x:f>IF(AND(ISBLANK(B37),ISBLANK(C37)),"",IF(OR(NOT(ISNUMBER(B37)),NOT(ISNUMBER(C37)),B37&lt;=0,C37&lt;=0),"Ошибка данных",IF($C$9="","Нужна дата среза",IF(E37&gt;C37+0.005,"Сверх плана",IF(F37&lt;0.005,"Оплачено",IF(G37&gt;0.005,"Просрочено",IF(E37&gt;0,"Частично","Ожидается")))))))</x:f>
      </x:c>
      <x:c r="I37" s="23" t="str">
        <x:f>IF(ISNUMBER(G37),IF(G37&gt;0.005,$C$9-B37,0),"")</x:f>
      </x:c>
    </x:row>
    <x:row r="38" ht="24" customHeight="1">
      <x:c r="A38" s="24" t="n">
        <x:v>24</x:v>
      </x:c>
      <x:c r="B38" s="9"/>
      <x:c r="C38" s="8"/>
      <x:c r="D38" s="12" t="str">
        <x:f>IF(AND(ISBLANK(B38),ISBLANK(C38)),"",IF(OR(OR(NOT(ISNUMBER(B38)),NOT(ISNUMBER(C38)),B38&lt;=0,C38&lt;=0),NOT(ISNUMBER($C$10))),"",$C$10-SUM($C$15:C38)))</x:f>
      </x:c>
      <x:c r="E38" s="12" t="str">
        <x:f>IF(AND(ISBLANK(B38),ISBLANK(C38)),"",IF(OR(OR(NOT(ISNUMBER(B38)),NOT(ISNUMBER(C38)),B38&lt;=0,C38&lt;=0),NOT(ISNUMBER($C$9))),"",SUMIFS('Оплаты'!$C$7:$C$206,'Оплаты'!$B$7:$B$206,A38,'Оплаты'!$A$7:$A$206,"&gt;0",'Оплаты'!$A$7:$A$206,"&lt;="&amp;$C$9,'Оплаты'!$C$7:$C$206,"&gt;0")))</x:f>
      </x:c>
      <x:c r="F38" s="12" t="str">
        <x:f>IF(AND(ISNUMBER(C38),ISNUMBER(E38)),MAX(0,C38-E38),"")</x:f>
      </x:c>
      <x:c r="G38" s="12" t="str">
        <x:f>IF(AND(ISNUMBER(F38),ISNUMBER($C$9)),IF(B38&lt;$C$9,F38,0),"")</x:f>
      </x:c>
      <x:c r="H38" s="13" t="str">
        <x:f>IF(AND(ISBLANK(B38),ISBLANK(C38)),"",IF(OR(NOT(ISNUMBER(B38)),NOT(ISNUMBER(C38)),B38&lt;=0,C38&lt;=0),"Ошибка данных",IF($C$9="","Нужна дата среза",IF(E38&gt;C38+0.005,"Сверх плана",IF(F38&lt;0.005,"Оплачено",IF(G38&gt;0.005,"Просрочено",IF(E38&gt;0,"Частично","Ожидается")))))))</x:f>
      </x:c>
      <x:c r="I38" s="23" t="str">
        <x:f>IF(ISNUMBER(G38),IF(G38&gt;0.005,$C$9-B38,0),"")</x:f>
      </x:c>
    </x:row>
    <x:row r="39" ht="24" customHeight="1">
      <x:c r="A39" s="24" t="n">
        <x:v>25</x:v>
      </x:c>
      <x:c r="B39" s="9"/>
      <x:c r="C39" s="8"/>
      <x:c r="D39" s="12" t="str">
        <x:f>IF(AND(ISBLANK(B39),ISBLANK(C39)),"",IF(OR(OR(NOT(ISNUMBER(B39)),NOT(ISNUMBER(C39)),B39&lt;=0,C39&lt;=0),NOT(ISNUMBER($C$10))),"",$C$10-SUM($C$15:C39)))</x:f>
      </x:c>
      <x:c r="E39" s="12" t="str">
        <x:f>IF(AND(ISBLANK(B39),ISBLANK(C39)),"",IF(OR(OR(NOT(ISNUMBER(B39)),NOT(ISNUMBER(C39)),B39&lt;=0,C39&lt;=0),NOT(ISNUMBER($C$9))),"",SUMIFS('Оплаты'!$C$7:$C$206,'Оплаты'!$B$7:$B$206,A39,'Оплаты'!$A$7:$A$206,"&gt;0",'Оплаты'!$A$7:$A$206,"&lt;="&amp;$C$9,'Оплаты'!$C$7:$C$206,"&gt;0")))</x:f>
      </x:c>
      <x:c r="F39" s="12" t="str">
        <x:f>IF(AND(ISNUMBER(C39),ISNUMBER(E39)),MAX(0,C39-E39),"")</x:f>
      </x:c>
      <x:c r="G39" s="12" t="str">
        <x:f>IF(AND(ISNUMBER(F39),ISNUMBER($C$9)),IF(B39&lt;$C$9,F39,0),"")</x:f>
      </x:c>
      <x:c r="H39" s="13" t="str">
        <x:f>IF(AND(ISBLANK(B39),ISBLANK(C39)),"",IF(OR(NOT(ISNUMBER(B39)),NOT(ISNUMBER(C39)),B39&lt;=0,C39&lt;=0),"Ошибка данных",IF($C$9="","Нужна дата среза",IF(E39&gt;C39+0.005,"Сверх плана",IF(F39&lt;0.005,"Оплачено",IF(G39&gt;0.005,"Просрочено",IF(E39&gt;0,"Частично","Ожидается")))))))</x:f>
      </x:c>
      <x:c r="I39" s="23" t="str">
        <x:f>IF(ISNUMBER(G39),IF(G39&gt;0.005,$C$9-B39,0),"")</x:f>
      </x:c>
    </x:row>
    <x:row r="40" ht="24" customHeight="1">
      <x:c r="A40" s="24" t="n">
        <x:v>26</x:v>
      </x:c>
      <x:c r="B40" s="9"/>
      <x:c r="C40" s="8"/>
      <x:c r="D40" s="12" t="str">
        <x:f>IF(AND(ISBLANK(B40),ISBLANK(C40)),"",IF(OR(OR(NOT(ISNUMBER(B40)),NOT(ISNUMBER(C40)),B40&lt;=0,C40&lt;=0),NOT(ISNUMBER($C$10))),"",$C$10-SUM($C$15:C40)))</x:f>
      </x:c>
      <x:c r="E40" s="12" t="str">
        <x:f>IF(AND(ISBLANK(B40),ISBLANK(C40)),"",IF(OR(OR(NOT(ISNUMBER(B40)),NOT(ISNUMBER(C40)),B40&lt;=0,C40&lt;=0),NOT(ISNUMBER($C$9))),"",SUMIFS('Оплаты'!$C$7:$C$206,'Оплаты'!$B$7:$B$206,A40,'Оплаты'!$A$7:$A$206,"&gt;0",'Оплаты'!$A$7:$A$206,"&lt;="&amp;$C$9,'Оплаты'!$C$7:$C$206,"&gt;0")))</x:f>
      </x:c>
      <x:c r="F40" s="12" t="str">
        <x:f>IF(AND(ISNUMBER(C40),ISNUMBER(E40)),MAX(0,C40-E40),"")</x:f>
      </x:c>
      <x:c r="G40" s="12" t="str">
        <x:f>IF(AND(ISNUMBER(F40),ISNUMBER($C$9)),IF(B40&lt;$C$9,F40,0),"")</x:f>
      </x:c>
      <x:c r="H40" s="13" t="str">
        <x:f>IF(AND(ISBLANK(B40),ISBLANK(C40)),"",IF(OR(NOT(ISNUMBER(B40)),NOT(ISNUMBER(C40)),B40&lt;=0,C40&lt;=0),"Ошибка данных",IF($C$9="","Нужна дата среза",IF(E40&gt;C40+0.005,"Сверх плана",IF(F40&lt;0.005,"Оплачено",IF(G40&gt;0.005,"Просрочено",IF(E40&gt;0,"Частично","Ожидается")))))))</x:f>
      </x:c>
      <x:c r="I40" s="23" t="str">
        <x:f>IF(ISNUMBER(G40),IF(G40&gt;0.005,$C$9-B40,0),"")</x:f>
      </x:c>
    </x:row>
    <x:row r="41" ht="24" customHeight="1">
      <x:c r="A41" s="24" t="n">
        <x:v>27</x:v>
      </x:c>
      <x:c r="B41" s="9"/>
      <x:c r="C41" s="8"/>
      <x:c r="D41" s="12" t="str">
        <x:f>IF(AND(ISBLANK(B41),ISBLANK(C41)),"",IF(OR(OR(NOT(ISNUMBER(B41)),NOT(ISNUMBER(C41)),B41&lt;=0,C41&lt;=0),NOT(ISNUMBER($C$10))),"",$C$10-SUM($C$15:C41)))</x:f>
      </x:c>
      <x:c r="E41" s="12" t="str">
        <x:f>IF(AND(ISBLANK(B41),ISBLANK(C41)),"",IF(OR(OR(NOT(ISNUMBER(B41)),NOT(ISNUMBER(C41)),B41&lt;=0,C41&lt;=0),NOT(ISNUMBER($C$9))),"",SUMIFS('Оплаты'!$C$7:$C$206,'Оплаты'!$B$7:$B$206,A41,'Оплаты'!$A$7:$A$206,"&gt;0",'Оплаты'!$A$7:$A$206,"&lt;="&amp;$C$9,'Оплаты'!$C$7:$C$206,"&gt;0")))</x:f>
      </x:c>
      <x:c r="F41" s="12" t="str">
        <x:f>IF(AND(ISNUMBER(C41),ISNUMBER(E41)),MAX(0,C41-E41),"")</x:f>
      </x:c>
      <x:c r="G41" s="12" t="str">
        <x:f>IF(AND(ISNUMBER(F41),ISNUMBER($C$9)),IF(B41&lt;$C$9,F41,0),"")</x:f>
      </x:c>
      <x:c r="H41" s="13" t="str">
        <x:f>IF(AND(ISBLANK(B41),ISBLANK(C41)),"",IF(OR(NOT(ISNUMBER(B41)),NOT(ISNUMBER(C41)),B41&lt;=0,C41&lt;=0),"Ошибка данных",IF($C$9="","Нужна дата среза",IF(E41&gt;C41+0.005,"Сверх плана",IF(F41&lt;0.005,"Оплачено",IF(G41&gt;0.005,"Просрочено",IF(E41&gt;0,"Частично","Ожидается")))))))</x:f>
      </x:c>
      <x:c r="I41" s="23" t="str">
        <x:f>IF(ISNUMBER(G41),IF(G41&gt;0.005,$C$9-B41,0),"")</x:f>
      </x:c>
    </x:row>
    <x:row r="42" ht="24" customHeight="1">
      <x:c r="A42" s="24" t="n">
        <x:v>28</x:v>
      </x:c>
      <x:c r="B42" s="9"/>
      <x:c r="C42" s="8"/>
      <x:c r="D42" s="12" t="str">
        <x:f>IF(AND(ISBLANK(B42),ISBLANK(C42)),"",IF(OR(OR(NOT(ISNUMBER(B42)),NOT(ISNUMBER(C42)),B42&lt;=0,C42&lt;=0),NOT(ISNUMBER($C$10))),"",$C$10-SUM($C$15:C42)))</x:f>
      </x:c>
      <x:c r="E42" s="12" t="str">
        <x:f>IF(AND(ISBLANK(B42),ISBLANK(C42)),"",IF(OR(OR(NOT(ISNUMBER(B42)),NOT(ISNUMBER(C42)),B42&lt;=0,C42&lt;=0),NOT(ISNUMBER($C$9))),"",SUMIFS('Оплаты'!$C$7:$C$206,'Оплаты'!$B$7:$B$206,A42,'Оплаты'!$A$7:$A$206,"&gt;0",'Оплаты'!$A$7:$A$206,"&lt;="&amp;$C$9,'Оплаты'!$C$7:$C$206,"&gt;0")))</x:f>
      </x:c>
      <x:c r="F42" s="12" t="str">
        <x:f>IF(AND(ISNUMBER(C42),ISNUMBER(E42)),MAX(0,C42-E42),"")</x:f>
      </x:c>
      <x:c r="G42" s="12" t="str">
        <x:f>IF(AND(ISNUMBER(F42),ISNUMBER($C$9)),IF(B42&lt;$C$9,F42,0),"")</x:f>
      </x:c>
      <x:c r="H42" s="13" t="str">
        <x:f>IF(AND(ISBLANK(B42),ISBLANK(C42)),"",IF(OR(NOT(ISNUMBER(B42)),NOT(ISNUMBER(C42)),B42&lt;=0,C42&lt;=0),"Ошибка данных",IF($C$9="","Нужна дата среза",IF(E42&gt;C42+0.005,"Сверх плана",IF(F42&lt;0.005,"Оплачено",IF(G42&gt;0.005,"Просрочено",IF(E42&gt;0,"Частично","Ожидается")))))))</x:f>
      </x:c>
      <x:c r="I42" s="23" t="str">
        <x:f>IF(ISNUMBER(G42),IF(G42&gt;0.005,$C$9-B42,0),"")</x:f>
      </x:c>
    </x:row>
    <x:row r="43" ht="24" customHeight="1">
      <x:c r="A43" s="24" t="n">
        <x:v>29</x:v>
      </x:c>
      <x:c r="B43" s="9"/>
      <x:c r="C43" s="8"/>
      <x:c r="D43" s="12" t="str">
        <x:f>IF(AND(ISBLANK(B43),ISBLANK(C43)),"",IF(OR(OR(NOT(ISNUMBER(B43)),NOT(ISNUMBER(C43)),B43&lt;=0,C43&lt;=0),NOT(ISNUMBER($C$10))),"",$C$10-SUM($C$15:C43)))</x:f>
      </x:c>
      <x:c r="E43" s="12" t="str">
        <x:f>IF(AND(ISBLANK(B43),ISBLANK(C43)),"",IF(OR(OR(NOT(ISNUMBER(B43)),NOT(ISNUMBER(C43)),B43&lt;=0,C43&lt;=0),NOT(ISNUMBER($C$9))),"",SUMIFS('Оплаты'!$C$7:$C$206,'Оплаты'!$B$7:$B$206,A43,'Оплаты'!$A$7:$A$206,"&gt;0",'Оплаты'!$A$7:$A$206,"&lt;="&amp;$C$9,'Оплаты'!$C$7:$C$206,"&gt;0")))</x:f>
      </x:c>
      <x:c r="F43" s="12" t="str">
        <x:f>IF(AND(ISNUMBER(C43),ISNUMBER(E43)),MAX(0,C43-E43),"")</x:f>
      </x:c>
      <x:c r="G43" s="12" t="str">
        <x:f>IF(AND(ISNUMBER(F43),ISNUMBER($C$9)),IF(B43&lt;$C$9,F43,0),"")</x:f>
      </x:c>
      <x:c r="H43" s="13" t="str">
        <x:f>IF(AND(ISBLANK(B43),ISBLANK(C43)),"",IF(OR(NOT(ISNUMBER(B43)),NOT(ISNUMBER(C43)),B43&lt;=0,C43&lt;=0),"Ошибка данных",IF($C$9="","Нужна дата среза",IF(E43&gt;C43+0.005,"Сверх плана",IF(F43&lt;0.005,"Оплачено",IF(G43&gt;0.005,"Просрочено",IF(E43&gt;0,"Частично","Ожидается")))))))</x:f>
      </x:c>
      <x:c r="I43" s="23" t="str">
        <x:f>IF(ISNUMBER(G43),IF(G43&gt;0.005,$C$9-B43,0),"")</x:f>
      </x:c>
    </x:row>
    <x:row r="44" ht="24" customHeight="1">
      <x:c r="A44" s="24" t="n">
        <x:v>30</x:v>
      </x:c>
      <x:c r="B44" s="9"/>
      <x:c r="C44" s="8"/>
      <x:c r="D44" s="12" t="str">
        <x:f>IF(AND(ISBLANK(B44),ISBLANK(C44)),"",IF(OR(OR(NOT(ISNUMBER(B44)),NOT(ISNUMBER(C44)),B44&lt;=0,C44&lt;=0),NOT(ISNUMBER($C$10))),"",$C$10-SUM($C$15:C44)))</x:f>
      </x:c>
      <x:c r="E44" s="12" t="str">
        <x:f>IF(AND(ISBLANK(B44),ISBLANK(C44)),"",IF(OR(OR(NOT(ISNUMBER(B44)),NOT(ISNUMBER(C44)),B44&lt;=0,C44&lt;=0),NOT(ISNUMBER($C$9))),"",SUMIFS('Оплаты'!$C$7:$C$206,'Оплаты'!$B$7:$B$206,A44,'Оплаты'!$A$7:$A$206,"&gt;0",'Оплаты'!$A$7:$A$206,"&lt;="&amp;$C$9,'Оплаты'!$C$7:$C$206,"&gt;0")))</x:f>
      </x:c>
      <x:c r="F44" s="12" t="str">
        <x:f>IF(AND(ISNUMBER(C44),ISNUMBER(E44)),MAX(0,C44-E44),"")</x:f>
      </x:c>
      <x:c r="G44" s="12" t="str">
        <x:f>IF(AND(ISNUMBER(F44),ISNUMBER($C$9)),IF(B44&lt;$C$9,F44,0),"")</x:f>
      </x:c>
      <x:c r="H44" s="13" t="str">
        <x:f>IF(AND(ISBLANK(B44),ISBLANK(C44)),"",IF(OR(NOT(ISNUMBER(B44)),NOT(ISNUMBER(C44)),B44&lt;=0,C44&lt;=0),"Ошибка данных",IF($C$9="","Нужна дата среза",IF(E44&gt;C44+0.005,"Сверх плана",IF(F44&lt;0.005,"Оплачено",IF(G44&gt;0.005,"Просрочено",IF(E44&gt;0,"Частично","Ожидается")))))))</x:f>
      </x:c>
      <x:c r="I44" s="23" t="str">
        <x:f>IF(ISNUMBER(G44),IF(G44&gt;0.005,$C$9-B44,0),"")</x:f>
      </x:c>
    </x:row>
    <x:row r="45" ht="24" customHeight="1">
      <x:c r="A45" s="24" t="n">
        <x:v>31</x:v>
      </x:c>
      <x:c r="B45" s="9"/>
      <x:c r="C45" s="8"/>
      <x:c r="D45" s="12" t="str">
        <x:f>IF(AND(ISBLANK(B45),ISBLANK(C45)),"",IF(OR(OR(NOT(ISNUMBER(B45)),NOT(ISNUMBER(C45)),B45&lt;=0,C45&lt;=0),NOT(ISNUMBER($C$10))),"",$C$10-SUM($C$15:C45)))</x:f>
      </x:c>
      <x:c r="E45" s="12" t="str">
        <x:f>IF(AND(ISBLANK(B45),ISBLANK(C45)),"",IF(OR(OR(NOT(ISNUMBER(B45)),NOT(ISNUMBER(C45)),B45&lt;=0,C45&lt;=0),NOT(ISNUMBER($C$9))),"",SUMIFS('Оплаты'!$C$7:$C$206,'Оплаты'!$B$7:$B$206,A45,'Оплаты'!$A$7:$A$206,"&gt;0",'Оплаты'!$A$7:$A$206,"&lt;="&amp;$C$9,'Оплаты'!$C$7:$C$206,"&gt;0")))</x:f>
      </x:c>
      <x:c r="F45" s="12" t="str">
        <x:f>IF(AND(ISNUMBER(C45),ISNUMBER(E45)),MAX(0,C45-E45),"")</x:f>
      </x:c>
      <x:c r="G45" s="12" t="str">
        <x:f>IF(AND(ISNUMBER(F45),ISNUMBER($C$9)),IF(B45&lt;$C$9,F45,0),"")</x:f>
      </x:c>
      <x:c r="H45" s="13" t="str">
        <x:f>IF(AND(ISBLANK(B45),ISBLANK(C45)),"",IF(OR(NOT(ISNUMBER(B45)),NOT(ISNUMBER(C45)),B45&lt;=0,C45&lt;=0),"Ошибка данных",IF($C$9="","Нужна дата среза",IF(E45&gt;C45+0.005,"Сверх плана",IF(F45&lt;0.005,"Оплачено",IF(G45&gt;0.005,"Просрочено",IF(E45&gt;0,"Частично","Ожидается")))))))</x:f>
      </x:c>
      <x:c r="I45" s="23" t="str">
        <x:f>IF(ISNUMBER(G45),IF(G45&gt;0.005,$C$9-B45,0),"")</x:f>
      </x:c>
    </x:row>
    <x:row r="46" ht="24" customHeight="1">
      <x:c r="A46" s="24" t="n">
        <x:v>32</x:v>
      </x:c>
      <x:c r="B46" s="9"/>
      <x:c r="C46" s="8"/>
      <x:c r="D46" s="12" t="str">
        <x:f>IF(AND(ISBLANK(B46),ISBLANK(C46)),"",IF(OR(OR(NOT(ISNUMBER(B46)),NOT(ISNUMBER(C46)),B46&lt;=0,C46&lt;=0),NOT(ISNUMBER($C$10))),"",$C$10-SUM($C$15:C46)))</x:f>
      </x:c>
      <x:c r="E46" s="12" t="str">
        <x:f>IF(AND(ISBLANK(B46),ISBLANK(C46)),"",IF(OR(OR(NOT(ISNUMBER(B46)),NOT(ISNUMBER(C46)),B46&lt;=0,C46&lt;=0),NOT(ISNUMBER($C$9))),"",SUMIFS('Оплаты'!$C$7:$C$206,'Оплаты'!$B$7:$B$206,A46,'Оплаты'!$A$7:$A$206,"&gt;0",'Оплаты'!$A$7:$A$206,"&lt;="&amp;$C$9,'Оплаты'!$C$7:$C$206,"&gt;0")))</x:f>
      </x:c>
      <x:c r="F46" s="12" t="str">
        <x:f>IF(AND(ISNUMBER(C46),ISNUMBER(E46)),MAX(0,C46-E46),"")</x:f>
      </x:c>
      <x:c r="G46" s="12" t="str">
        <x:f>IF(AND(ISNUMBER(F46),ISNUMBER($C$9)),IF(B46&lt;$C$9,F46,0),"")</x:f>
      </x:c>
      <x:c r="H46" s="13" t="str">
        <x:f>IF(AND(ISBLANK(B46),ISBLANK(C46)),"",IF(OR(NOT(ISNUMBER(B46)),NOT(ISNUMBER(C46)),B46&lt;=0,C46&lt;=0),"Ошибка данных",IF($C$9="","Нужна дата среза",IF(E46&gt;C46+0.005,"Сверх плана",IF(F46&lt;0.005,"Оплачено",IF(G46&gt;0.005,"Просрочено",IF(E46&gt;0,"Частично","Ожидается")))))))</x:f>
      </x:c>
      <x:c r="I46" s="23" t="str">
        <x:f>IF(ISNUMBER(G46),IF(G46&gt;0.005,$C$9-B46,0),"")</x:f>
      </x:c>
    </x:row>
    <x:row r="47" ht="24" customHeight="1">
      <x:c r="A47" s="24" t="n">
        <x:v>33</x:v>
      </x:c>
      <x:c r="B47" s="9"/>
      <x:c r="C47" s="8"/>
      <x:c r="D47" s="12" t="str">
        <x:f>IF(AND(ISBLANK(B47),ISBLANK(C47)),"",IF(OR(OR(NOT(ISNUMBER(B47)),NOT(ISNUMBER(C47)),B47&lt;=0,C47&lt;=0),NOT(ISNUMBER($C$10))),"",$C$10-SUM($C$15:C47)))</x:f>
      </x:c>
      <x:c r="E47" s="12" t="str">
        <x:f>IF(AND(ISBLANK(B47),ISBLANK(C47)),"",IF(OR(OR(NOT(ISNUMBER(B47)),NOT(ISNUMBER(C47)),B47&lt;=0,C47&lt;=0),NOT(ISNUMBER($C$9))),"",SUMIFS('Оплаты'!$C$7:$C$206,'Оплаты'!$B$7:$B$206,A47,'Оплаты'!$A$7:$A$206,"&gt;0",'Оплаты'!$A$7:$A$206,"&lt;="&amp;$C$9,'Оплаты'!$C$7:$C$206,"&gt;0")))</x:f>
      </x:c>
      <x:c r="F47" s="12" t="str">
        <x:f>IF(AND(ISNUMBER(C47),ISNUMBER(E47)),MAX(0,C47-E47),"")</x:f>
      </x:c>
      <x:c r="G47" s="12" t="str">
        <x:f>IF(AND(ISNUMBER(F47),ISNUMBER($C$9)),IF(B47&lt;$C$9,F47,0),"")</x:f>
      </x:c>
      <x:c r="H47" s="13" t="str">
        <x:f>IF(AND(ISBLANK(B47),ISBLANK(C47)),"",IF(OR(NOT(ISNUMBER(B47)),NOT(ISNUMBER(C47)),B47&lt;=0,C47&lt;=0),"Ошибка данных",IF($C$9="","Нужна дата среза",IF(E47&gt;C47+0.005,"Сверх плана",IF(F47&lt;0.005,"Оплачено",IF(G47&gt;0.005,"Просрочено",IF(E47&gt;0,"Частично","Ожидается")))))))</x:f>
      </x:c>
      <x:c r="I47" s="23" t="str">
        <x:f>IF(ISNUMBER(G47),IF(G47&gt;0.005,$C$9-B47,0),"")</x:f>
      </x:c>
    </x:row>
    <x:row r="48" ht="24" customHeight="1">
      <x:c r="A48" s="24" t="n">
        <x:v>34</x:v>
      </x:c>
      <x:c r="B48" s="9"/>
      <x:c r="C48" s="8"/>
      <x:c r="D48" s="12" t="str">
        <x:f>IF(AND(ISBLANK(B48),ISBLANK(C48)),"",IF(OR(OR(NOT(ISNUMBER(B48)),NOT(ISNUMBER(C48)),B48&lt;=0,C48&lt;=0),NOT(ISNUMBER($C$10))),"",$C$10-SUM($C$15:C48)))</x:f>
      </x:c>
      <x:c r="E48" s="12" t="str">
        <x:f>IF(AND(ISBLANK(B48),ISBLANK(C48)),"",IF(OR(OR(NOT(ISNUMBER(B48)),NOT(ISNUMBER(C48)),B48&lt;=0,C48&lt;=0),NOT(ISNUMBER($C$9))),"",SUMIFS('Оплаты'!$C$7:$C$206,'Оплаты'!$B$7:$B$206,A48,'Оплаты'!$A$7:$A$206,"&gt;0",'Оплаты'!$A$7:$A$206,"&lt;="&amp;$C$9,'Оплаты'!$C$7:$C$206,"&gt;0")))</x:f>
      </x:c>
      <x:c r="F48" s="12" t="str">
        <x:f>IF(AND(ISNUMBER(C48),ISNUMBER(E48)),MAX(0,C48-E48),"")</x:f>
      </x:c>
      <x:c r="G48" s="12" t="str">
        <x:f>IF(AND(ISNUMBER(F48),ISNUMBER($C$9)),IF(B48&lt;$C$9,F48,0),"")</x:f>
      </x:c>
      <x:c r="H48" s="13" t="str">
        <x:f>IF(AND(ISBLANK(B48),ISBLANK(C48)),"",IF(OR(NOT(ISNUMBER(B48)),NOT(ISNUMBER(C48)),B48&lt;=0,C48&lt;=0),"Ошибка данных",IF($C$9="","Нужна дата среза",IF(E48&gt;C48+0.005,"Сверх плана",IF(F48&lt;0.005,"Оплачено",IF(G48&gt;0.005,"Просрочено",IF(E48&gt;0,"Частично","Ожидается")))))))</x:f>
      </x:c>
      <x:c r="I48" s="23" t="str">
        <x:f>IF(ISNUMBER(G48),IF(G48&gt;0.005,$C$9-B48,0),"")</x:f>
      </x:c>
    </x:row>
    <x:row r="49" ht="24" customHeight="1">
      <x:c r="A49" s="24" t="n">
        <x:v>35</x:v>
      </x:c>
      <x:c r="B49" s="9"/>
      <x:c r="C49" s="8"/>
      <x:c r="D49" s="12" t="str">
        <x:f>IF(AND(ISBLANK(B49),ISBLANK(C49)),"",IF(OR(OR(NOT(ISNUMBER(B49)),NOT(ISNUMBER(C49)),B49&lt;=0,C49&lt;=0),NOT(ISNUMBER($C$10))),"",$C$10-SUM($C$15:C49)))</x:f>
      </x:c>
      <x:c r="E49" s="12" t="str">
        <x:f>IF(AND(ISBLANK(B49),ISBLANK(C49)),"",IF(OR(OR(NOT(ISNUMBER(B49)),NOT(ISNUMBER(C49)),B49&lt;=0,C49&lt;=0),NOT(ISNUMBER($C$9))),"",SUMIFS('Оплаты'!$C$7:$C$206,'Оплаты'!$B$7:$B$206,A49,'Оплаты'!$A$7:$A$206,"&gt;0",'Оплаты'!$A$7:$A$206,"&lt;="&amp;$C$9,'Оплаты'!$C$7:$C$206,"&gt;0")))</x:f>
      </x:c>
      <x:c r="F49" s="12" t="str">
        <x:f>IF(AND(ISNUMBER(C49),ISNUMBER(E49)),MAX(0,C49-E49),"")</x:f>
      </x:c>
      <x:c r="G49" s="12" t="str">
        <x:f>IF(AND(ISNUMBER(F49),ISNUMBER($C$9)),IF(B49&lt;$C$9,F49,0),"")</x:f>
      </x:c>
      <x:c r="H49" s="13" t="str">
        <x:f>IF(AND(ISBLANK(B49),ISBLANK(C49)),"",IF(OR(NOT(ISNUMBER(B49)),NOT(ISNUMBER(C49)),B49&lt;=0,C49&lt;=0),"Ошибка данных",IF($C$9="","Нужна дата среза",IF(E49&gt;C49+0.005,"Сверх плана",IF(F49&lt;0.005,"Оплачено",IF(G49&gt;0.005,"Просрочено",IF(E49&gt;0,"Частично","Ожидается")))))))</x:f>
      </x:c>
      <x:c r="I49" s="23" t="str">
        <x:f>IF(ISNUMBER(G49),IF(G49&gt;0.005,$C$9-B49,0),"")</x:f>
      </x:c>
    </x:row>
    <x:row r="50" ht="24" customHeight="1">
      <x:c r="A50" s="24" t="n">
        <x:v>36</x:v>
      </x:c>
      <x:c r="B50" s="9"/>
      <x:c r="C50" s="8"/>
      <x:c r="D50" s="12" t="str">
        <x:f>IF(AND(ISBLANK(B50),ISBLANK(C50)),"",IF(OR(OR(NOT(ISNUMBER(B50)),NOT(ISNUMBER(C50)),B50&lt;=0,C50&lt;=0),NOT(ISNUMBER($C$10))),"",$C$10-SUM($C$15:C50)))</x:f>
      </x:c>
      <x:c r="E50" s="12" t="str">
        <x:f>IF(AND(ISBLANK(B50),ISBLANK(C50)),"",IF(OR(OR(NOT(ISNUMBER(B50)),NOT(ISNUMBER(C50)),B50&lt;=0,C50&lt;=0),NOT(ISNUMBER($C$9))),"",SUMIFS('Оплаты'!$C$7:$C$206,'Оплаты'!$B$7:$B$206,A50,'Оплаты'!$A$7:$A$206,"&gt;0",'Оплаты'!$A$7:$A$206,"&lt;="&amp;$C$9,'Оплаты'!$C$7:$C$206,"&gt;0")))</x:f>
      </x:c>
      <x:c r="F50" s="12" t="str">
        <x:f>IF(AND(ISNUMBER(C50),ISNUMBER(E50)),MAX(0,C50-E50),"")</x:f>
      </x:c>
      <x:c r="G50" s="12" t="str">
        <x:f>IF(AND(ISNUMBER(F50),ISNUMBER($C$9)),IF(B50&lt;$C$9,F50,0),"")</x:f>
      </x:c>
      <x:c r="H50" s="13" t="str">
        <x:f>IF(AND(ISBLANK(B50),ISBLANK(C50)),"",IF(OR(NOT(ISNUMBER(B50)),NOT(ISNUMBER(C50)),B50&lt;=0,C50&lt;=0),"Ошибка данных",IF($C$9="","Нужна дата среза",IF(E50&gt;C50+0.005,"Сверх плана",IF(F50&lt;0.005,"Оплачено",IF(G50&gt;0.005,"Просрочено",IF(E50&gt;0,"Частично","Ожидается")))))))</x:f>
      </x:c>
      <x:c r="I50" s="23" t="str">
        <x:f>IF(ISNUMBER(G50),IF(G50&gt;0.005,$C$9-B50,0),"")</x:f>
      </x:c>
    </x:row>
    <x:row r="51" ht="24" customHeight="1">
      <x:c r="A51" s="26"/>
      <x:c r="B51" s="26" t="str">
        <x:v>Итого</x:v>
      </x:c>
      <x:c r="C51" s="27" t="n">
        <x:f>SUM(C15:C50)</x:f>
        <x:v>100000</x:v>
      </x:c>
      <x:c r="D51" s="27"/>
      <x:c r="E51" s="27" t="n">
        <x:f>SUM(E15:E50)</x:f>
        <x:v>15000</x:v>
      </x:c>
      <x:c r="F51" s="27" t="n">
        <x:f>SUM(F15:F50)</x:f>
        <x:v>85000</x:v>
      </x:c>
      <x:c r="G51" s="27" t="n">
        <x:f>SUM(G15:G50)</x:f>
        <x:v>10000</x:v>
      </x:c>
      <x:c r="H51" s="26"/>
      <x:c r="I51" s="26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</x:row>
    <x:row r="53" ht="24" customHeight="1">
      <x:c r="A53" s="5" t="str">
        <x:v>Остаток по плану предполагает полную оплату всех предыдущих взносов. Фактический остаток показан в H6.</x:v>
      </x:c>
      <x:c r="B53" s="2"/>
      <x:c r="C53" s="2"/>
      <x:c r="D53" s="2"/>
      <x:c r="E53" s="2"/>
      <x:c r="F53" s="2"/>
      <x:c r="G53" s="2"/>
      <x:c r="H53" s="2"/>
      <x:c r="I53" s="2"/>
    </x:row>
    <x:row r="54" ht="24" customHeight="1">
      <x:c r="A54" s="5" t="str">
        <x:v>Срок в таблице означает последний день своевременной оплаты. Просрочка начинается со следующего дня.</x:v>
      </x:c>
      <x:c r="B54" s="2"/>
      <x:c r="C54" s="2"/>
      <x:c r="D54" s="2"/>
      <x:c r="E54" s="2"/>
      <x:c r="F54" s="2"/>
      <x:c r="G54" s="2"/>
      <x:c r="H54" s="2"/>
      <x:c r="I54" s="2"/>
    </x:row>
    <x:row r="55" ht="24" customHeight="1">
      <x:c r="A55" s="5" t="str">
        <x:v>Укажите согласованные сроки с учетом применимых правил о выходных. Автоматического переноса дат нет.</x:v>
      </x:c>
      <x:c r="B55" s="2"/>
      <x:c r="C55" s="2"/>
      <x:c r="D55" s="2"/>
      <x:c r="E55" s="2"/>
      <x:c r="F55" s="2"/>
      <x:c r="G55" s="2"/>
      <x:c r="H55" s="2"/>
      <x:c r="I55" s="2"/>
    </x:row>
    <x:row r="56" ht="24" customHeight="1">
      <x:c r="A56" s="5" t="str">
        <x:v>Оплата засчитывается в выбранный номер взноса. Излишек сам не переносится на другой взнос.</x:v>
      </x:c>
      <x:c r="B56" s="2"/>
      <x:c r="C56" s="2"/>
      <x:c r="D56" s="2"/>
      <x:c r="E56" s="2"/>
      <x:c r="F56" s="2"/>
      <x:c r="G56" s="2"/>
      <x:c r="H56" s="2"/>
      <x:c r="I56" s="2"/>
    </x:row>
    <x:row r="57" ht="24" customHeight="1">
      <x:c r="A57" s="5" t="str">
        <x:v>Если платеж покрывает несколько взносов, разделите его по строкам листа Оплаты и повторите номер документа.</x:v>
      </x:c>
      <x:c r="B57" s="2"/>
      <x:c r="C57" s="2"/>
      <x:c r="D57" s="2"/>
      <x:c r="E57" s="2"/>
      <x:c r="F57" s="2"/>
      <x:c r="G57" s="2"/>
      <x:c r="H57" s="2"/>
      <x:c r="I57" s="2"/>
    </x:row>
    <x:row r="58" ht="24" customHeight="1">
      <x:c r="A58" s="5" t="str">
        <x:v>Для нового договора сохраните отдельную копию. Для продления свыше 36 взносов нужно расширить формулы.</x:v>
      </x:c>
      <x:c r="B58" s="2"/>
      <x:c r="C58" s="2"/>
      <x:c r="D58" s="2"/>
      <x:c r="E58" s="2"/>
      <x:c r="F58" s="2"/>
      <x:c r="G58" s="2"/>
      <x:c r="H58" s="2"/>
      <x:c r="I58" s="2"/>
    </x:row>
    <x:row r="59" ht="24" customHeight="1">
      <x:c r="A59" s="5" t="str">
        <x:v>Учебные данные. Шаблон для оперативного учета. Дебиторка — https://debitorka.biz/</x:v>
      </x:c>
      <x:c r="B59" s="2"/>
      <x:c r="C59" s="2"/>
      <x:c r="D59" s="2"/>
      <x:c r="E59" s="2"/>
      <x:c r="F59" s="2"/>
      <x:c r="G59" s="2"/>
      <x:c r="H59" s="2"/>
      <x:c r="I59" s="2"/>
    </x:row>
  </x:sheetData>
  <x:conditionalFormatting sqref="G15:G50">
    <x:cfRule type="cellIs" dxfId="0" priority="1" operator="greaterThan">
      <x:formula>0</x:formula>
    </x:cfRule>
  </x:conditionalFormatting>
  <x:conditionalFormatting sqref="H15:H50">
    <x:cfRule type="containsText" dxfId="1" priority="2" operator="containsText" text="Ошибка"/>
    <x:cfRule type="containsText" dxfId="2" priority="3" operator="containsText" text="Сверх"/>
  </x:conditionalFormatting>
  <x:conditionalFormatting sqref="H8:H8">
    <x:cfRule type="cellIs" dxfId="3" priority="4" operator="notEqual">
      <x:formula>0</x:formula>
    </x:cfRule>
  </x:conditionalFormatting>
  <x:conditionalFormatting sqref="H11:H11">
    <x:cfRule type="cellIs" dxfId="4" priority="5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08BA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7" hidden="0" customWidth="1"/>
    <x:col min="5" max="5" width="40" hidden="0" customWidth="1"/>
    <x:col min="6" max="6" width="28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Фактические оплаты</x:v>
      </x:c>
      <x:c r="B2" s="2"/>
      <x:c r="C2" s="2"/>
      <x:c r="D2" s="2"/>
      <x:c r="E2" s="2"/>
      <x:c r="F2" s="2"/>
    </x:row>
    <x:row r="3" ht="24" customHeight="1">
      <x:c r="A3" s="4"/>
      <x:c r="B3" s="4"/>
      <x:c r="C3" s="4"/>
      <x:c r="D3" s="4"/>
      <x:c r="E3" s="4"/>
      <x:c r="F3" s="4"/>
    </x:row>
    <x:row r="4" ht="24" customHeight="1">
      <x:c r="A4" s="5" t="str">
        <x:v>Одна строка — часть фактического платежа, отнесенная к одному взносу. Дата среза находится на листе График.</x:v>
      </x:c>
      <x:c r="B4" s="2"/>
      <x:c r="C4" s="2"/>
      <x:c r="D4" s="2"/>
      <x:c r="E4" s="2"/>
      <x:c r="F4" s="2"/>
    </x:row>
    <x:row r="5" ht="24" customHeight="1">
      <x:c r="A5" s="5" t="str">
        <x:v>Первоначальный взнос сюда повторно не вносите. Записи позже даты среза временно исключаются из расчета.</x:v>
      </x:c>
      <x:c r="B5" s="2"/>
      <x:c r="C5" s="2"/>
      <x:c r="D5" s="2"/>
      <x:c r="E5" s="2"/>
      <x:c r="F5" s="2"/>
    </x:row>
    <x:row r="6" ht="36" customHeight="1">
      <x:c r="A6" s="20" t="str">
        <x:v>Дата оплаты</x:v>
      </x:c>
      <x:c r="B6" s="21" t="str">
        <x:v>№ взноса</x:v>
      </x:c>
      <x:c r="C6" s="21" t="str">
        <x:v>Сумма, ₽</x:v>
      </x:c>
      <x:c r="D6" s="21" t="str">
        <x:v>Документ</x:v>
      </x:c>
      <x:c r="E6" s="21" t="str">
        <x:v>Комментарий</x:v>
      </x:c>
      <x:c r="F6" s="22" t="str">
        <x:v>Проверка записи</x:v>
      </x:c>
    </x:row>
    <x:row r="7" ht="30" customHeight="1">
      <x:c r="A7" s="9" t="n">
        <x:v>46285</x:v>
      </x:c>
      <x:c r="B7" s="28" t="n">
        <x:v>1</x:v>
      </x:c>
      <x:c r="C7" s="8" t="n">
        <x:v>10000</x:v>
      </x:c>
      <x:c r="D7" s="7" t="str">
        <x:v>Перевод 101</x:v>
      </x:c>
      <x:c r="E7" s="7" t="str">
        <x:v>Часть первого взноса</x:v>
      </x:c>
      <x:c r="F7" s="13" t="str">
        <x:f>IF(COUNTA(A7:E7)=0,"",IF(OR(NOT(ISNUMBER(A7)),A7&lt;=0),"Ошибка даты",IF(OR(NOT(ISNUMBER(C7)),C7&lt;=0),"Ошибка суммы",IF(OR(NOT(ISNUMBER(B7)),COUNTIFS('График'!$A$15:$A$50,B7,'График'!$B$15:$B$50,"&gt;0",'График'!$C$15:$C$50,"&gt;0")&lt;&gt;1),"Ошибка номера взноса",IF('График'!$C$9="","Нужна дата среза",IF(A7&gt;'График'!$C$9,"Позже даты среза","Учтено"))))))</x:f>
        <x:v>Учтено</x:v>
      </x:c>
    </x:row>
    <x:row r="8" ht="30" customHeight="1">
      <x:c r="A8" s="9" t="n">
        <x:v>46295</x:v>
      </x:c>
      <x:c r="B8" s="28" t="n">
        <x:v>1</x:v>
      </x:c>
      <x:c r="C8" s="8" t="n">
        <x:v>5000</x:v>
      </x:c>
      <x:c r="D8" s="7" t="str">
        <x:v>Перевод 102</x:v>
      </x:c>
      <x:c r="E8" s="7" t="str">
        <x:v>Доплата по первому взносу</x:v>
      </x:c>
      <x:c r="F8" s="13" t="str">
        <x:f>IF(COUNTA(A8:E8)=0,"",IF(OR(NOT(ISNUMBER(A8)),A8&lt;=0),"Ошибка даты",IF(OR(NOT(ISNUMBER(C8)),C8&lt;=0),"Ошибка суммы",IF(OR(NOT(ISNUMBER(B8)),COUNTIFS('График'!$A$15:$A$50,B8,'График'!$B$15:$B$50,"&gt;0",'График'!$C$15:$C$50,"&gt;0")&lt;&gt;1),"Ошибка номера взноса",IF('График'!$C$9="","Нужна дата среза",IF(A8&gt;'График'!$C$9,"Позже даты среза","Учтено"))))))</x:f>
        <x:v>Учтено</x:v>
      </x:c>
    </x:row>
    <x:row r="9" ht="30" customHeight="1">
      <x:c r="A9" s="9"/>
      <x:c r="B9" s="28"/>
      <x:c r="C9" s="8"/>
      <x:c r="D9" s="7"/>
      <x:c r="E9" s="7"/>
      <x:c r="F9" s="13" t="str">
        <x:f>IF(COUNTA(A9:E9)=0,"",IF(OR(NOT(ISNUMBER(A9)),A9&lt;=0),"Ошибка даты",IF(OR(NOT(ISNUMBER(C9)),C9&lt;=0),"Ошибка суммы",IF(OR(NOT(ISNUMBER(B9)),COUNTIFS('График'!$A$15:$A$50,B9,'График'!$B$15:$B$50,"&gt;0",'График'!$C$15:$C$50,"&gt;0")&lt;&gt;1),"Ошибка номера взноса",IF('График'!$C$9="","Нужна дата среза",IF(A9&gt;'График'!$C$9,"Позже даты среза","Учтено"))))))</x:f>
      </x:c>
    </x:row>
    <x:row r="10" ht="30" customHeight="1">
      <x:c r="A10" s="9"/>
      <x:c r="B10" s="28"/>
      <x:c r="C10" s="8"/>
      <x:c r="D10" s="7"/>
      <x:c r="E10" s="7"/>
      <x:c r="F10" s="13" t="str">
        <x:f>IF(COUNTA(A10:E10)=0,"",IF(OR(NOT(ISNUMBER(A10)),A10&lt;=0),"Ошибка даты",IF(OR(NOT(ISNUMBER(C10)),C10&lt;=0),"Ошибка суммы",IF(OR(NOT(ISNUMBER(B10)),COUNTIFS('График'!$A$15:$A$50,B10,'График'!$B$15:$B$50,"&gt;0",'График'!$C$15:$C$50,"&gt;0")&lt;&gt;1),"Ошибка номера взноса",IF('График'!$C$9="","Нужна дата среза",IF(A10&gt;'График'!$C$9,"Позже даты среза","Учтено"))))))</x:f>
      </x:c>
    </x:row>
    <x:row r="11" ht="30" customHeight="1">
      <x:c r="A11" s="9"/>
      <x:c r="B11" s="28"/>
      <x:c r="C11" s="8"/>
      <x:c r="D11" s="7"/>
      <x:c r="E11" s="7"/>
      <x:c r="F11" s="13" t="str">
        <x:f>IF(COUNTA(A11:E11)=0,"",IF(OR(NOT(ISNUMBER(A11)),A11&lt;=0),"Ошибка даты",IF(OR(NOT(ISNUMBER(C11)),C11&lt;=0),"Ошибка суммы",IF(OR(NOT(ISNUMBER(B11)),COUNTIFS('График'!$A$15:$A$50,B11,'График'!$B$15:$B$50,"&gt;0",'График'!$C$15:$C$50,"&gt;0")&lt;&gt;1),"Ошибка номера взноса",IF('График'!$C$9="","Нужна дата среза",IF(A11&gt;'График'!$C$9,"Позже даты среза","Учтено"))))))</x:f>
      </x:c>
    </x:row>
    <x:row r="12" ht="30" customHeight="1">
      <x:c r="A12" s="9"/>
      <x:c r="B12" s="28"/>
      <x:c r="C12" s="8"/>
      <x:c r="D12" s="7"/>
      <x:c r="E12" s="7"/>
      <x:c r="F12" s="13" t="str">
        <x:f>IF(COUNTA(A12:E12)=0,"",IF(OR(NOT(ISNUMBER(A12)),A12&lt;=0),"Ошибка даты",IF(OR(NOT(ISNUMBER(C12)),C12&lt;=0),"Ошибка суммы",IF(OR(NOT(ISNUMBER(B12)),COUNTIFS('График'!$A$15:$A$50,B12,'График'!$B$15:$B$50,"&gt;0",'График'!$C$15:$C$50,"&gt;0")&lt;&gt;1),"Ошибка номера взноса",IF('График'!$C$9="","Нужна дата среза",IF(A12&gt;'График'!$C$9,"Позже даты среза","Учтено"))))))</x:f>
      </x:c>
    </x:row>
    <x:row r="13" ht="30" customHeight="1">
      <x:c r="A13" s="9"/>
      <x:c r="B13" s="28"/>
      <x:c r="C13" s="8"/>
      <x:c r="D13" s="7"/>
      <x:c r="E13" s="7"/>
      <x:c r="F13" s="13" t="str">
        <x:f>IF(COUNTA(A13:E13)=0,"",IF(OR(NOT(ISNUMBER(A13)),A13&lt;=0),"Ошибка даты",IF(OR(NOT(ISNUMBER(C13)),C13&lt;=0),"Ошибка суммы",IF(OR(NOT(ISNUMBER(B13)),COUNTIFS('График'!$A$15:$A$50,B13,'График'!$B$15:$B$50,"&gt;0",'График'!$C$15:$C$50,"&gt;0")&lt;&gt;1),"Ошибка номера взноса",IF('График'!$C$9="","Нужна дата среза",IF(A13&gt;'График'!$C$9,"Позже даты среза","Учтено"))))))</x:f>
      </x:c>
    </x:row>
    <x:row r="14" ht="30" customHeight="1">
      <x:c r="A14" s="9"/>
      <x:c r="B14" s="28"/>
      <x:c r="C14" s="8"/>
      <x:c r="D14" s="7"/>
      <x:c r="E14" s="7"/>
      <x:c r="F14" s="13" t="str">
        <x:f>IF(COUNTA(A14:E14)=0,"",IF(OR(NOT(ISNUMBER(A14)),A14&lt;=0),"Ошибка даты",IF(OR(NOT(ISNUMBER(C14)),C14&lt;=0),"Ошибка суммы",IF(OR(NOT(ISNUMBER(B14)),COUNTIFS('График'!$A$15:$A$50,B14,'График'!$B$15:$B$50,"&gt;0",'График'!$C$15:$C$50,"&gt;0")&lt;&gt;1),"Ошибка номера взноса",IF('График'!$C$9="","Нужна дата среза",IF(A14&gt;'График'!$C$9,"Позже даты среза","Учтено"))))))</x:f>
      </x:c>
    </x:row>
    <x:row r="15" ht="30" customHeight="1">
      <x:c r="A15" s="9"/>
      <x:c r="B15" s="28"/>
      <x:c r="C15" s="8"/>
      <x:c r="D15" s="7"/>
      <x:c r="E15" s="7"/>
      <x:c r="F15" s="13" t="str">
        <x:f>IF(COUNTA(A15:E15)=0,"",IF(OR(NOT(ISNUMBER(A15)),A15&lt;=0),"Ошибка даты",IF(OR(NOT(ISNUMBER(C15)),C15&lt;=0),"Ошибка суммы",IF(OR(NOT(ISNUMBER(B15)),COUNTIFS('График'!$A$15:$A$50,B15,'График'!$B$15:$B$50,"&gt;0",'График'!$C$15:$C$50,"&gt;0")&lt;&gt;1),"Ошибка номера взноса",IF('График'!$C$9="","Нужна дата среза",IF(A15&gt;'График'!$C$9,"Позже даты среза","Учтено"))))))</x:f>
      </x:c>
    </x:row>
    <x:row r="16" ht="30" customHeight="1">
      <x:c r="A16" s="9"/>
      <x:c r="B16" s="28"/>
      <x:c r="C16" s="8"/>
      <x:c r="D16" s="7"/>
      <x:c r="E16" s="7"/>
      <x:c r="F16" s="13" t="str">
        <x:f>IF(COUNTA(A16:E16)=0,"",IF(OR(NOT(ISNUMBER(A16)),A16&lt;=0),"Ошибка даты",IF(OR(NOT(ISNUMBER(C16)),C16&lt;=0),"Ошибка суммы",IF(OR(NOT(ISNUMBER(B16)),COUNTIFS('График'!$A$15:$A$50,B16,'График'!$B$15:$B$50,"&gt;0",'График'!$C$15:$C$50,"&gt;0")&lt;&gt;1),"Ошибка номера взноса",IF('График'!$C$9="","Нужна дата среза",IF(A16&gt;'График'!$C$9,"Позже даты среза","Учтено"))))))</x:f>
      </x:c>
    </x:row>
    <x:row r="17" ht="30" customHeight="1">
      <x:c r="A17" s="9"/>
      <x:c r="B17" s="28"/>
      <x:c r="C17" s="8"/>
      <x:c r="D17" s="7"/>
      <x:c r="E17" s="7"/>
      <x:c r="F17" s="13" t="str">
        <x:f>IF(COUNTA(A17:E17)=0,"",IF(OR(NOT(ISNUMBER(A17)),A17&lt;=0),"Ошибка даты",IF(OR(NOT(ISNUMBER(C17)),C17&lt;=0),"Ошибка суммы",IF(OR(NOT(ISNUMBER(B17)),COUNTIFS('График'!$A$15:$A$50,B17,'График'!$B$15:$B$50,"&gt;0",'График'!$C$15:$C$50,"&gt;0")&lt;&gt;1),"Ошибка номера взноса",IF('График'!$C$9="","Нужна дата среза",IF(A17&gt;'График'!$C$9,"Позже даты среза","Учтено"))))))</x:f>
      </x:c>
    </x:row>
    <x:row r="18" ht="30" customHeight="1">
      <x:c r="A18" s="9"/>
      <x:c r="B18" s="28"/>
      <x:c r="C18" s="8"/>
      <x:c r="D18" s="7"/>
      <x:c r="E18" s="7"/>
      <x:c r="F18" s="13" t="str">
        <x:f>IF(COUNTA(A18:E18)=0,"",IF(OR(NOT(ISNUMBER(A18)),A18&lt;=0),"Ошибка даты",IF(OR(NOT(ISNUMBER(C18)),C18&lt;=0),"Ошибка суммы",IF(OR(NOT(ISNUMBER(B18)),COUNTIFS('График'!$A$15:$A$50,B18,'График'!$B$15:$B$50,"&gt;0",'График'!$C$15:$C$50,"&gt;0")&lt;&gt;1),"Ошибка номера взноса",IF('График'!$C$9="","Нужна дата среза",IF(A18&gt;'График'!$C$9,"Позже даты среза","Учтено"))))))</x:f>
      </x:c>
    </x:row>
    <x:row r="19" ht="30" customHeight="1">
      <x:c r="A19" s="9"/>
      <x:c r="B19" s="28"/>
      <x:c r="C19" s="8"/>
      <x:c r="D19" s="7"/>
      <x:c r="E19" s="7"/>
      <x:c r="F19" s="13" t="str">
        <x:f>IF(COUNTA(A19:E19)=0,"",IF(OR(NOT(ISNUMBER(A19)),A19&lt;=0),"Ошибка даты",IF(OR(NOT(ISNUMBER(C19)),C19&lt;=0),"Ошибка суммы",IF(OR(NOT(ISNUMBER(B19)),COUNTIFS('График'!$A$15:$A$50,B19,'График'!$B$15:$B$50,"&gt;0",'График'!$C$15:$C$50,"&gt;0")&lt;&gt;1),"Ошибка номера взноса",IF('График'!$C$9="","Нужна дата среза",IF(A19&gt;'График'!$C$9,"Позже даты среза","Учтено"))))))</x:f>
      </x:c>
    </x:row>
    <x:row r="20" ht="30" customHeight="1">
      <x:c r="A20" s="9"/>
      <x:c r="B20" s="28"/>
      <x:c r="C20" s="8"/>
      <x:c r="D20" s="7"/>
      <x:c r="E20" s="7"/>
      <x:c r="F20" s="13" t="str">
        <x:f>IF(COUNTA(A20:E20)=0,"",IF(OR(NOT(ISNUMBER(A20)),A20&lt;=0),"Ошибка даты",IF(OR(NOT(ISNUMBER(C20)),C20&lt;=0),"Ошибка суммы",IF(OR(NOT(ISNUMBER(B20)),COUNTIFS('График'!$A$15:$A$50,B20,'График'!$B$15:$B$50,"&gt;0",'График'!$C$15:$C$50,"&gt;0")&lt;&gt;1),"Ошибка номера взноса",IF('График'!$C$9="","Нужна дата среза",IF(A20&gt;'График'!$C$9,"Позже даты среза","Учтено"))))))</x:f>
      </x:c>
    </x:row>
    <x:row r="21" ht="30" customHeight="1">
      <x:c r="A21" s="9"/>
      <x:c r="B21" s="28"/>
      <x:c r="C21" s="8"/>
      <x:c r="D21" s="7"/>
      <x:c r="E21" s="7"/>
      <x:c r="F21" s="13" t="str">
        <x:f>IF(COUNTA(A21:E21)=0,"",IF(OR(NOT(ISNUMBER(A21)),A21&lt;=0),"Ошибка даты",IF(OR(NOT(ISNUMBER(C21)),C21&lt;=0),"Ошибка суммы",IF(OR(NOT(ISNUMBER(B21)),COUNTIFS('График'!$A$15:$A$50,B21,'График'!$B$15:$B$50,"&gt;0",'График'!$C$15:$C$50,"&gt;0")&lt;&gt;1),"Ошибка номера взноса",IF('График'!$C$9="","Нужна дата среза",IF(A21&gt;'График'!$C$9,"Позже даты среза","Учтено"))))))</x:f>
      </x:c>
    </x:row>
    <x:row r="22" ht="30" customHeight="1">
      <x:c r="A22" s="9"/>
      <x:c r="B22" s="28"/>
      <x:c r="C22" s="8"/>
      <x:c r="D22" s="7"/>
      <x:c r="E22" s="7"/>
      <x:c r="F22" s="13" t="str">
        <x:f>IF(COUNTA(A22:E22)=0,"",IF(OR(NOT(ISNUMBER(A22)),A22&lt;=0),"Ошибка даты",IF(OR(NOT(ISNUMBER(C22)),C22&lt;=0),"Ошибка суммы",IF(OR(NOT(ISNUMBER(B22)),COUNTIFS('График'!$A$15:$A$50,B22,'График'!$B$15:$B$50,"&gt;0",'График'!$C$15:$C$50,"&gt;0")&lt;&gt;1),"Ошибка номера взноса",IF('График'!$C$9="","Нужна дата среза",IF(A22&gt;'График'!$C$9,"Позже даты среза","Учтено"))))))</x:f>
      </x:c>
    </x:row>
    <x:row r="23" ht="30" customHeight="1">
      <x:c r="A23" s="9"/>
      <x:c r="B23" s="28"/>
      <x:c r="C23" s="8"/>
      <x:c r="D23" s="7"/>
      <x:c r="E23" s="7"/>
      <x:c r="F23" s="13" t="str">
        <x:f>IF(COUNTA(A23:E23)=0,"",IF(OR(NOT(ISNUMBER(A23)),A23&lt;=0),"Ошибка даты",IF(OR(NOT(ISNUMBER(C23)),C23&lt;=0),"Ошибка суммы",IF(OR(NOT(ISNUMBER(B23)),COUNTIFS('График'!$A$15:$A$50,B23,'График'!$B$15:$B$50,"&gt;0",'График'!$C$15:$C$50,"&gt;0")&lt;&gt;1),"Ошибка номера взноса",IF('График'!$C$9="","Нужна дата среза",IF(A23&gt;'График'!$C$9,"Позже даты среза","Учтено"))))))</x:f>
      </x:c>
    </x:row>
    <x:row r="24" ht="30" customHeight="1">
      <x:c r="A24" s="9"/>
      <x:c r="B24" s="28"/>
      <x:c r="C24" s="8"/>
      <x:c r="D24" s="7"/>
      <x:c r="E24" s="7"/>
      <x:c r="F24" s="13" t="str">
        <x:f>IF(COUNTA(A24:E24)=0,"",IF(OR(NOT(ISNUMBER(A24)),A24&lt;=0),"Ошибка даты",IF(OR(NOT(ISNUMBER(C24)),C24&lt;=0),"Ошибка суммы",IF(OR(NOT(ISNUMBER(B24)),COUNTIFS('График'!$A$15:$A$50,B24,'График'!$B$15:$B$50,"&gt;0",'График'!$C$15:$C$50,"&gt;0")&lt;&gt;1),"Ошибка номера взноса",IF('График'!$C$9="","Нужна дата среза",IF(A24&gt;'График'!$C$9,"Позже даты среза","Учтено"))))))</x:f>
      </x:c>
    </x:row>
    <x:row r="25" ht="30" customHeight="1">
      <x:c r="A25" s="9"/>
      <x:c r="B25" s="28"/>
      <x:c r="C25" s="8"/>
      <x:c r="D25" s="7"/>
      <x:c r="E25" s="7"/>
      <x:c r="F25" s="13" t="str">
        <x:f>IF(COUNTA(A25:E25)=0,"",IF(OR(NOT(ISNUMBER(A25)),A25&lt;=0),"Ошибка даты",IF(OR(NOT(ISNUMBER(C25)),C25&lt;=0),"Ошибка суммы",IF(OR(NOT(ISNUMBER(B25)),COUNTIFS('График'!$A$15:$A$50,B25,'График'!$B$15:$B$50,"&gt;0",'График'!$C$15:$C$50,"&gt;0")&lt;&gt;1),"Ошибка номера взноса",IF('График'!$C$9="","Нужна дата среза",IF(A25&gt;'График'!$C$9,"Позже даты среза","Учтено"))))))</x:f>
      </x:c>
    </x:row>
    <x:row r="26" ht="30" customHeight="1">
      <x:c r="A26" s="9"/>
      <x:c r="B26" s="28"/>
      <x:c r="C26" s="8"/>
      <x:c r="D26" s="7"/>
      <x:c r="E26" s="7"/>
      <x:c r="F26" s="13" t="str">
        <x:f>IF(COUNTA(A26:E26)=0,"",IF(OR(NOT(ISNUMBER(A26)),A26&lt;=0),"Ошибка даты",IF(OR(NOT(ISNUMBER(C26)),C26&lt;=0),"Ошибка суммы",IF(OR(NOT(ISNUMBER(B26)),COUNTIFS('График'!$A$15:$A$50,B26,'График'!$B$15:$B$50,"&gt;0",'График'!$C$15:$C$50,"&gt;0")&lt;&gt;1),"Ошибка номера взноса",IF('График'!$C$9="","Нужна дата среза",IF(A26&gt;'График'!$C$9,"Позже даты среза","Учтено"))))))</x:f>
      </x:c>
    </x:row>
    <x:row r="27" ht="30" customHeight="1">
      <x:c r="A27" s="9"/>
      <x:c r="B27" s="28"/>
      <x:c r="C27" s="8"/>
      <x:c r="D27" s="7"/>
      <x:c r="E27" s="7"/>
      <x:c r="F27" s="13" t="str">
        <x:f>IF(COUNTA(A27:E27)=0,"",IF(OR(NOT(ISNUMBER(A27)),A27&lt;=0),"Ошибка даты",IF(OR(NOT(ISNUMBER(C27)),C27&lt;=0),"Ошибка суммы",IF(OR(NOT(ISNUMBER(B27)),COUNTIFS('График'!$A$15:$A$50,B27,'График'!$B$15:$B$50,"&gt;0",'График'!$C$15:$C$50,"&gt;0")&lt;&gt;1),"Ошибка номера взноса",IF('График'!$C$9="","Нужна дата среза",IF(A27&gt;'График'!$C$9,"Позже даты среза","Учтено"))))))</x:f>
      </x:c>
    </x:row>
    <x:row r="28" ht="30" customHeight="1">
      <x:c r="A28" s="9"/>
      <x:c r="B28" s="28"/>
      <x:c r="C28" s="8"/>
      <x:c r="D28" s="7"/>
      <x:c r="E28" s="7"/>
      <x:c r="F28" s="13" t="str">
        <x:f>IF(COUNTA(A28:E28)=0,"",IF(OR(NOT(ISNUMBER(A28)),A28&lt;=0),"Ошибка даты",IF(OR(NOT(ISNUMBER(C28)),C28&lt;=0),"Ошибка суммы",IF(OR(NOT(ISNUMBER(B28)),COUNTIFS('График'!$A$15:$A$50,B28,'График'!$B$15:$B$50,"&gt;0",'График'!$C$15:$C$50,"&gt;0")&lt;&gt;1),"Ошибка номера взноса",IF('График'!$C$9="","Нужна дата среза",IF(A28&gt;'График'!$C$9,"Позже даты среза","Учтено"))))))</x:f>
      </x:c>
    </x:row>
    <x:row r="29" ht="30" customHeight="1">
      <x:c r="A29" s="9"/>
      <x:c r="B29" s="28"/>
      <x:c r="C29" s="8"/>
      <x:c r="D29" s="7"/>
      <x:c r="E29" s="7"/>
      <x:c r="F29" s="13" t="str">
        <x:f>IF(COUNTA(A29:E29)=0,"",IF(OR(NOT(ISNUMBER(A29)),A29&lt;=0),"Ошибка даты",IF(OR(NOT(ISNUMBER(C29)),C29&lt;=0),"Ошибка суммы",IF(OR(NOT(ISNUMBER(B29)),COUNTIFS('График'!$A$15:$A$50,B29,'График'!$B$15:$B$50,"&gt;0",'График'!$C$15:$C$50,"&gt;0")&lt;&gt;1),"Ошибка номера взноса",IF('График'!$C$9="","Нужна дата среза",IF(A29&gt;'График'!$C$9,"Позже даты среза","Учтено"))))))</x:f>
      </x:c>
    </x:row>
    <x:row r="30" ht="30" customHeight="1">
      <x:c r="A30" s="9"/>
      <x:c r="B30" s="28"/>
      <x:c r="C30" s="8"/>
      <x:c r="D30" s="7"/>
      <x:c r="E30" s="7"/>
      <x:c r="F30" s="13" t="str">
        <x:f>IF(COUNTA(A30:E30)=0,"",IF(OR(NOT(ISNUMBER(A30)),A30&lt;=0),"Ошибка даты",IF(OR(NOT(ISNUMBER(C30)),C30&lt;=0),"Ошибка суммы",IF(OR(NOT(ISNUMBER(B30)),COUNTIFS('График'!$A$15:$A$50,B30,'График'!$B$15:$B$50,"&gt;0",'График'!$C$15:$C$50,"&gt;0")&lt;&gt;1),"Ошибка номера взноса",IF('График'!$C$9="","Нужна дата среза",IF(A30&gt;'График'!$C$9,"Позже даты среза","Учтено"))))))</x:f>
      </x:c>
    </x:row>
    <x:row r="31" ht="30" customHeight="1">
      <x:c r="A31" s="9"/>
      <x:c r="B31" s="28"/>
      <x:c r="C31" s="8"/>
      <x:c r="D31" s="7"/>
      <x:c r="E31" s="7"/>
      <x:c r="F31" s="13" t="str">
        <x:f>IF(COUNTA(A31:E31)=0,"",IF(OR(NOT(ISNUMBER(A31)),A31&lt;=0),"Ошибка даты",IF(OR(NOT(ISNUMBER(C31)),C31&lt;=0),"Ошибка суммы",IF(OR(NOT(ISNUMBER(B31)),COUNTIFS('График'!$A$15:$A$50,B31,'График'!$B$15:$B$50,"&gt;0",'График'!$C$15:$C$50,"&gt;0")&lt;&gt;1),"Ошибка номера взноса",IF('График'!$C$9="","Нужна дата среза",IF(A31&gt;'График'!$C$9,"Позже даты среза","Учтено"))))))</x:f>
      </x:c>
    </x:row>
    <x:row r="32" ht="30" customHeight="1">
      <x:c r="A32" s="9"/>
      <x:c r="B32" s="28"/>
      <x:c r="C32" s="8"/>
      <x:c r="D32" s="7"/>
      <x:c r="E32" s="7"/>
      <x:c r="F32" s="13" t="str">
        <x:f>IF(COUNTA(A32:E32)=0,"",IF(OR(NOT(ISNUMBER(A32)),A32&lt;=0),"Ошибка даты",IF(OR(NOT(ISNUMBER(C32)),C32&lt;=0),"Ошибка суммы",IF(OR(NOT(ISNUMBER(B32)),COUNTIFS('График'!$A$15:$A$50,B32,'График'!$B$15:$B$50,"&gt;0",'График'!$C$15:$C$50,"&gt;0")&lt;&gt;1),"Ошибка номера взноса",IF('График'!$C$9="","Нужна дата среза",IF(A32&gt;'График'!$C$9,"Позже даты среза","Учтено"))))))</x:f>
      </x:c>
    </x:row>
    <x:row r="33" ht="30" customHeight="1">
      <x:c r="A33" s="9"/>
      <x:c r="B33" s="28"/>
      <x:c r="C33" s="8"/>
      <x:c r="D33" s="7"/>
      <x:c r="E33" s="7"/>
      <x:c r="F33" s="13" t="str">
        <x:f>IF(COUNTA(A33:E33)=0,"",IF(OR(NOT(ISNUMBER(A33)),A33&lt;=0),"Ошибка даты",IF(OR(NOT(ISNUMBER(C33)),C33&lt;=0),"Ошибка суммы",IF(OR(NOT(ISNUMBER(B33)),COUNTIFS('График'!$A$15:$A$50,B33,'График'!$B$15:$B$50,"&gt;0",'График'!$C$15:$C$50,"&gt;0")&lt;&gt;1),"Ошибка номера взноса",IF('График'!$C$9="","Нужна дата среза",IF(A33&gt;'График'!$C$9,"Позже даты среза","Учтено"))))))</x:f>
      </x:c>
    </x:row>
    <x:row r="34" ht="30" customHeight="1">
      <x:c r="A34" s="9"/>
      <x:c r="B34" s="28"/>
      <x:c r="C34" s="8"/>
      <x:c r="D34" s="7"/>
      <x:c r="E34" s="7"/>
      <x:c r="F34" s="13" t="str">
        <x:f>IF(COUNTA(A34:E34)=0,"",IF(OR(NOT(ISNUMBER(A34)),A34&lt;=0),"Ошибка даты",IF(OR(NOT(ISNUMBER(C34)),C34&lt;=0),"Ошибка суммы",IF(OR(NOT(ISNUMBER(B34)),COUNTIFS('График'!$A$15:$A$50,B34,'График'!$B$15:$B$50,"&gt;0",'График'!$C$15:$C$50,"&gt;0")&lt;&gt;1),"Ошибка номера взноса",IF('График'!$C$9="","Нужна дата среза",IF(A34&gt;'График'!$C$9,"Позже даты среза","Учтено"))))))</x:f>
      </x:c>
    </x:row>
    <x:row r="35" ht="30" customHeight="1">
      <x:c r="A35" s="9"/>
      <x:c r="B35" s="28"/>
      <x:c r="C35" s="8"/>
      <x:c r="D35" s="7"/>
      <x:c r="E35" s="7"/>
      <x:c r="F35" s="13" t="str">
        <x:f>IF(COUNTA(A35:E35)=0,"",IF(OR(NOT(ISNUMBER(A35)),A35&lt;=0),"Ошибка даты",IF(OR(NOT(ISNUMBER(C35)),C35&lt;=0),"Ошибка суммы",IF(OR(NOT(ISNUMBER(B35)),COUNTIFS('График'!$A$15:$A$50,B35,'График'!$B$15:$B$50,"&gt;0",'График'!$C$15:$C$50,"&gt;0")&lt;&gt;1),"Ошибка номера взноса",IF('График'!$C$9="","Нужна дата среза",IF(A35&gt;'График'!$C$9,"Позже даты среза","Учтено"))))))</x:f>
      </x:c>
    </x:row>
    <x:row r="36" ht="30" customHeight="1">
      <x:c r="A36" s="9"/>
      <x:c r="B36" s="28"/>
      <x:c r="C36" s="8"/>
      <x:c r="D36" s="7"/>
      <x:c r="E36" s="7"/>
      <x:c r="F36" s="13" t="str">
        <x:f>IF(COUNTA(A36:E36)=0,"",IF(OR(NOT(ISNUMBER(A36)),A36&lt;=0),"Ошибка даты",IF(OR(NOT(ISNUMBER(C36)),C36&lt;=0),"Ошибка суммы",IF(OR(NOT(ISNUMBER(B36)),COUNTIFS('График'!$A$15:$A$50,B36,'График'!$B$15:$B$50,"&gt;0",'График'!$C$15:$C$50,"&gt;0")&lt;&gt;1),"Ошибка номера взноса",IF('График'!$C$9="","Нужна дата среза",IF(A36&gt;'График'!$C$9,"Позже даты среза","Учтено"))))))</x:f>
      </x:c>
    </x:row>
    <x:row r="37" ht="30" customHeight="1">
      <x:c r="A37" s="9"/>
      <x:c r="B37" s="28"/>
      <x:c r="C37" s="8"/>
      <x:c r="D37" s="7"/>
      <x:c r="E37" s="7"/>
      <x:c r="F37" s="13" t="str">
        <x:f>IF(COUNTA(A37:E37)=0,"",IF(OR(NOT(ISNUMBER(A37)),A37&lt;=0),"Ошибка даты",IF(OR(NOT(ISNUMBER(C37)),C37&lt;=0),"Ошибка суммы",IF(OR(NOT(ISNUMBER(B37)),COUNTIFS('График'!$A$15:$A$50,B37,'График'!$B$15:$B$50,"&gt;0",'График'!$C$15:$C$50,"&gt;0")&lt;&gt;1),"Ошибка номера взноса",IF('График'!$C$9="","Нужна дата среза",IF(A37&gt;'График'!$C$9,"Позже даты среза","Учтено"))))))</x:f>
      </x:c>
    </x:row>
    <x:row r="38" ht="30" customHeight="1">
      <x:c r="A38" s="9"/>
      <x:c r="B38" s="28"/>
      <x:c r="C38" s="8"/>
      <x:c r="D38" s="7"/>
      <x:c r="E38" s="7"/>
      <x:c r="F38" s="13" t="str">
        <x:f>IF(COUNTA(A38:E38)=0,"",IF(OR(NOT(ISNUMBER(A38)),A38&lt;=0),"Ошибка даты",IF(OR(NOT(ISNUMBER(C38)),C38&lt;=0),"Ошибка суммы",IF(OR(NOT(ISNUMBER(B38)),COUNTIFS('График'!$A$15:$A$50,B38,'График'!$B$15:$B$50,"&gt;0",'График'!$C$15:$C$50,"&gt;0")&lt;&gt;1),"Ошибка номера взноса",IF('График'!$C$9="","Нужна дата среза",IF(A38&gt;'График'!$C$9,"Позже даты среза","Учтено"))))))</x:f>
      </x:c>
    </x:row>
    <x:row r="39" ht="30" customHeight="1">
      <x:c r="A39" s="9"/>
      <x:c r="B39" s="28"/>
      <x:c r="C39" s="8"/>
      <x:c r="D39" s="7"/>
      <x:c r="E39" s="7"/>
      <x:c r="F39" s="13" t="str">
        <x:f>IF(COUNTA(A39:E39)=0,"",IF(OR(NOT(ISNUMBER(A39)),A39&lt;=0),"Ошибка даты",IF(OR(NOT(ISNUMBER(C39)),C39&lt;=0),"Ошибка суммы",IF(OR(NOT(ISNUMBER(B39)),COUNTIFS('График'!$A$15:$A$50,B39,'График'!$B$15:$B$50,"&gt;0",'График'!$C$15:$C$50,"&gt;0")&lt;&gt;1),"Ошибка номера взноса",IF('График'!$C$9="","Нужна дата среза",IF(A39&gt;'График'!$C$9,"Позже даты среза","Учтено"))))))</x:f>
      </x:c>
    </x:row>
    <x:row r="40" ht="30" customHeight="1">
      <x:c r="A40" s="9"/>
      <x:c r="B40" s="28"/>
      <x:c r="C40" s="8"/>
      <x:c r="D40" s="7"/>
      <x:c r="E40" s="7"/>
      <x:c r="F40" s="13" t="str">
        <x:f>IF(COUNTA(A40:E40)=0,"",IF(OR(NOT(ISNUMBER(A40)),A40&lt;=0),"Ошибка даты",IF(OR(NOT(ISNUMBER(C40)),C40&lt;=0),"Ошибка суммы",IF(OR(NOT(ISNUMBER(B40)),COUNTIFS('График'!$A$15:$A$50,B40,'График'!$B$15:$B$50,"&gt;0",'График'!$C$15:$C$50,"&gt;0")&lt;&gt;1),"Ошибка номера взноса",IF('График'!$C$9="","Нужна дата среза",IF(A40&gt;'График'!$C$9,"Позже даты среза","Учтено"))))))</x:f>
      </x:c>
    </x:row>
    <x:row r="41" ht="30" customHeight="1">
      <x:c r="A41" s="9"/>
      <x:c r="B41" s="28"/>
      <x:c r="C41" s="8"/>
      <x:c r="D41" s="7"/>
      <x:c r="E41" s="7"/>
      <x:c r="F41" s="13" t="str">
        <x:f>IF(COUNTA(A41:E41)=0,"",IF(OR(NOT(ISNUMBER(A41)),A41&lt;=0),"Ошибка даты",IF(OR(NOT(ISNUMBER(C41)),C41&lt;=0),"Ошибка суммы",IF(OR(NOT(ISNUMBER(B41)),COUNTIFS('График'!$A$15:$A$50,B41,'График'!$B$15:$B$50,"&gt;0",'График'!$C$15:$C$50,"&gt;0")&lt;&gt;1),"Ошибка номера взноса",IF('График'!$C$9="","Нужна дата среза",IF(A41&gt;'График'!$C$9,"Позже даты среза","Учтено"))))))</x:f>
      </x:c>
    </x:row>
    <x:row r="42" ht="30" customHeight="1">
      <x:c r="A42" s="9"/>
      <x:c r="B42" s="28"/>
      <x:c r="C42" s="8"/>
      <x:c r="D42" s="7"/>
      <x:c r="E42" s="7"/>
      <x:c r="F42" s="13" t="str">
        <x:f>IF(COUNTA(A42:E42)=0,"",IF(OR(NOT(ISNUMBER(A42)),A42&lt;=0),"Ошибка даты",IF(OR(NOT(ISNUMBER(C42)),C42&lt;=0),"Ошибка суммы",IF(OR(NOT(ISNUMBER(B42)),COUNTIFS('График'!$A$15:$A$50,B42,'График'!$B$15:$B$50,"&gt;0",'График'!$C$15:$C$50,"&gt;0")&lt;&gt;1),"Ошибка номера взноса",IF('График'!$C$9="","Нужна дата среза",IF(A42&gt;'График'!$C$9,"Позже даты среза","Учтено"))))))</x:f>
      </x:c>
    </x:row>
    <x:row r="43" ht="30" customHeight="1">
      <x:c r="A43" s="9"/>
      <x:c r="B43" s="28"/>
      <x:c r="C43" s="8"/>
      <x:c r="D43" s="7"/>
      <x:c r="E43" s="7"/>
      <x:c r="F43" s="13" t="str">
        <x:f>IF(COUNTA(A43:E43)=0,"",IF(OR(NOT(ISNUMBER(A43)),A43&lt;=0),"Ошибка даты",IF(OR(NOT(ISNUMBER(C43)),C43&lt;=0),"Ошибка суммы",IF(OR(NOT(ISNUMBER(B43)),COUNTIFS('График'!$A$15:$A$50,B43,'График'!$B$15:$B$50,"&gt;0",'График'!$C$15:$C$50,"&gt;0")&lt;&gt;1),"Ошибка номера взноса",IF('График'!$C$9="","Нужна дата среза",IF(A43&gt;'График'!$C$9,"Позже даты среза","Учтено"))))))</x:f>
      </x:c>
    </x:row>
    <x:row r="44" ht="30" customHeight="1">
      <x:c r="A44" s="9"/>
      <x:c r="B44" s="28"/>
      <x:c r="C44" s="8"/>
      <x:c r="D44" s="7"/>
      <x:c r="E44" s="7"/>
      <x:c r="F44" s="13" t="str">
        <x:f>IF(COUNTA(A44:E44)=0,"",IF(OR(NOT(ISNUMBER(A44)),A44&lt;=0),"Ошибка даты",IF(OR(NOT(ISNUMBER(C44)),C44&lt;=0),"Ошибка суммы",IF(OR(NOT(ISNUMBER(B44)),COUNTIFS('График'!$A$15:$A$50,B44,'График'!$B$15:$B$50,"&gt;0",'График'!$C$15:$C$50,"&gt;0")&lt;&gt;1),"Ошибка номера взноса",IF('График'!$C$9="","Нужна дата среза",IF(A44&gt;'График'!$C$9,"Позже даты среза","Учтено"))))))</x:f>
      </x:c>
    </x:row>
    <x:row r="45" ht="30" customHeight="1">
      <x:c r="A45" s="9"/>
      <x:c r="B45" s="28"/>
      <x:c r="C45" s="8"/>
      <x:c r="D45" s="7"/>
      <x:c r="E45" s="7"/>
      <x:c r="F45" s="13" t="str">
        <x:f>IF(COUNTA(A45:E45)=0,"",IF(OR(NOT(ISNUMBER(A45)),A45&lt;=0),"Ошибка даты",IF(OR(NOT(ISNUMBER(C45)),C45&lt;=0),"Ошибка суммы",IF(OR(NOT(ISNUMBER(B45)),COUNTIFS('График'!$A$15:$A$50,B45,'График'!$B$15:$B$50,"&gt;0",'График'!$C$15:$C$50,"&gt;0")&lt;&gt;1),"Ошибка номера взноса",IF('График'!$C$9="","Нужна дата среза",IF(A45&gt;'График'!$C$9,"Позже даты среза","Учтено"))))))</x:f>
      </x:c>
    </x:row>
    <x:row r="46" ht="30" customHeight="1">
      <x:c r="A46" s="9"/>
      <x:c r="B46" s="28"/>
      <x:c r="C46" s="8"/>
      <x:c r="D46" s="7"/>
      <x:c r="E46" s="7"/>
      <x:c r="F46" s="13" t="str">
        <x:f>IF(COUNTA(A46:E46)=0,"",IF(OR(NOT(ISNUMBER(A46)),A46&lt;=0),"Ошибка даты",IF(OR(NOT(ISNUMBER(C46)),C46&lt;=0),"Ошибка суммы",IF(OR(NOT(ISNUMBER(B46)),COUNTIFS('График'!$A$15:$A$50,B46,'График'!$B$15:$B$50,"&gt;0",'График'!$C$15:$C$50,"&gt;0")&lt;&gt;1),"Ошибка номера взноса",IF('График'!$C$9="","Нужна дата среза",IF(A46&gt;'График'!$C$9,"Позже даты среза","Учтено"))))))</x:f>
      </x:c>
    </x:row>
    <x:row r="47" ht="30" customHeight="1">
      <x:c r="A47" s="9"/>
      <x:c r="B47" s="28"/>
      <x:c r="C47" s="8"/>
      <x:c r="D47" s="7"/>
      <x:c r="E47" s="7"/>
      <x:c r="F47" s="13" t="str">
        <x:f>IF(COUNTA(A47:E47)=0,"",IF(OR(NOT(ISNUMBER(A47)),A47&lt;=0),"Ошибка даты",IF(OR(NOT(ISNUMBER(C47)),C47&lt;=0),"Ошибка суммы",IF(OR(NOT(ISNUMBER(B47)),COUNTIFS('График'!$A$15:$A$50,B47,'График'!$B$15:$B$50,"&gt;0",'График'!$C$15:$C$50,"&gt;0")&lt;&gt;1),"Ошибка номера взноса",IF('График'!$C$9="","Нужна дата среза",IF(A47&gt;'График'!$C$9,"Позже даты среза","Учтено"))))))</x:f>
      </x:c>
    </x:row>
    <x:row r="48" ht="30" customHeight="1">
      <x:c r="A48" s="9"/>
      <x:c r="B48" s="28"/>
      <x:c r="C48" s="8"/>
      <x:c r="D48" s="7"/>
      <x:c r="E48" s="7"/>
      <x:c r="F48" s="13" t="str">
        <x:f>IF(COUNTA(A48:E48)=0,"",IF(OR(NOT(ISNUMBER(A48)),A48&lt;=0),"Ошибка даты",IF(OR(NOT(ISNUMBER(C48)),C48&lt;=0),"Ошибка суммы",IF(OR(NOT(ISNUMBER(B48)),COUNTIFS('График'!$A$15:$A$50,B48,'График'!$B$15:$B$50,"&gt;0",'График'!$C$15:$C$50,"&gt;0")&lt;&gt;1),"Ошибка номера взноса",IF('График'!$C$9="","Нужна дата среза",IF(A48&gt;'График'!$C$9,"Позже даты среза","Учтено"))))))</x:f>
      </x:c>
    </x:row>
    <x:row r="49" ht="30" customHeight="1">
      <x:c r="A49" s="9"/>
      <x:c r="B49" s="28"/>
      <x:c r="C49" s="8"/>
      <x:c r="D49" s="7"/>
      <x:c r="E49" s="7"/>
      <x:c r="F49" s="13" t="str">
        <x:f>IF(COUNTA(A49:E49)=0,"",IF(OR(NOT(ISNUMBER(A49)),A49&lt;=0),"Ошибка даты",IF(OR(NOT(ISNUMBER(C49)),C49&lt;=0),"Ошибка суммы",IF(OR(NOT(ISNUMBER(B49)),COUNTIFS('График'!$A$15:$A$50,B49,'График'!$B$15:$B$50,"&gt;0",'График'!$C$15:$C$50,"&gt;0")&lt;&gt;1),"Ошибка номера взноса",IF('График'!$C$9="","Нужна дата среза",IF(A49&gt;'График'!$C$9,"Позже даты среза","Учтено"))))))</x:f>
      </x:c>
    </x:row>
    <x:row r="50" ht="30" customHeight="1">
      <x:c r="A50" s="9"/>
      <x:c r="B50" s="28"/>
      <x:c r="C50" s="8"/>
      <x:c r="D50" s="7"/>
      <x:c r="E50" s="7"/>
      <x:c r="F50" s="13" t="str">
        <x:f>IF(COUNTA(A50:E50)=0,"",IF(OR(NOT(ISNUMBER(A50)),A50&lt;=0),"Ошибка даты",IF(OR(NOT(ISNUMBER(C50)),C50&lt;=0),"Ошибка суммы",IF(OR(NOT(ISNUMBER(B50)),COUNTIFS('График'!$A$15:$A$50,B50,'График'!$B$15:$B$50,"&gt;0",'График'!$C$15:$C$50,"&gt;0")&lt;&gt;1),"Ошибка номера взноса",IF('График'!$C$9="","Нужна дата среза",IF(A50&gt;'График'!$C$9,"Позже даты среза","Учтено"))))))</x:f>
      </x:c>
    </x:row>
    <x:row r="51" ht="30" customHeight="1">
      <x:c r="A51" s="9"/>
      <x:c r="B51" s="28"/>
      <x:c r="C51" s="8"/>
      <x:c r="D51" s="7"/>
      <x:c r="E51" s="7"/>
      <x:c r="F51" s="13" t="str">
        <x:f>IF(COUNTA(A51:E51)=0,"",IF(OR(NOT(ISNUMBER(A51)),A51&lt;=0),"Ошибка даты",IF(OR(NOT(ISNUMBER(C51)),C51&lt;=0),"Ошибка суммы",IF(OR(NOT(ISNUMBER(B51)),COUNTIFS('График'!$A$15:$A$50,B51,'График'!$B$15:$B$50,"&gt;0",'График'!$C$15:$C$50,"&gt;0")&lt;&gt;1),"Ошибка номера взноса",IF('График'!$C$9="","Нужна дата среза",IF(A51&gt;'График'!$C$9,"Позже даты среза","Учтено"))))))</x:f>
      </x:c>
    </x:row>
    <x:row r="52" ht="30" customHeight="1">
      <x:c r="A52" s="9"/>
      <x:c r="B52" s="28"/>
      <x:c r="C52" s="8"/>
      <x:c r="D52" s="7"/>
      <x:c r="E52" s="7"/>
      <x:c r="F52" s="13" t="str">
        <x:f>IF(COUNTA(A52:E52)=0,"",IF(OR(NOT(ISNUMBER(A52)),A52&lt;=0),"Ошибка даты",IF(OR(NOT(ISNUMBER(C52)),C52&lt;=0),"Ошибка суммы",IF(OR(NOT(ISNUMBER(B52)),COUNTIFS('График'!$A$15:$A$50,B52,'График'!$B$15:$B$50,"&gt;0",'График'!$C$15:$C$50,"&gt;0")&lt;&gt;1),"Ошибка номера взноса",IF('График'!$C$9="","Нужна дата среза",IF(A52&gt;'График'!$C$9,"Позже даты среза","Учтено"))))))</x:f>
      </x:c>
    </x:row>
    <x:row r="53" ht="30" customHeight="1">
      <x:c r="A53" s="9"/>
      <x:c r="B53" s="28"/>
      <x:c r="C53" s="8"/>
      <x:c r="D53" s="7"/>
      <x:c r="E53" s="7"/>
      <x:c r="F53" s="13" t="str">
        <x:f>IF(COUNTA(A53:E53)=0,"",IF(OR(NOT(ISNUMBER(A53)),A53&lt;=0),"Ошибка даты",IF(OR(NOT(ISNUMBER(C53)),C53&lt;=0),"Ошибка суммы",IF(OR(NOT(ISNUMBER(B53)),COUNTIFS('График'!$A$15:$A$50,B53,'График'!$B$15:$B$50,"&gt;0",'График'!$C$15:$C$50,"&gt;0")&lt;&gt;1),"Ошибка номера взноса",IF('График'!$C$9="","Нужна дата среза",IF(A53&gt;'График'!$C$9,"Позже даты среза","Учтено"))))))</x:f>
      </x:c>
    </x:row>
    <x:row r="54" ht="30" customHeight="1">
      <x:c r="A54" s="9"/>
      <x:c r="B54" s="28"/>
      <x:c r="C54" s="8"/>
      <x:c r="D54" s="7"/>
      <x:c r="E54" s="7"/>
      <x:c r="F54" s="13" t="str">
        <x:f>IF(COUNTA(A54:E54)=0,"",IF(OR(NOT(ISNUMBER(A54)),A54&lt;=0),"Ошибка даты",IF(OR(NOT(ISNUMBER(C54)),C54&lt;=0),"Ошибка суммы",IF(OR(NOT(ISNUMBER(B54)),COUNTIFS('График'!$A$15:$A$50,B54,'График'!$B$15:$B$50,"&gt;0",'График'!$C$15:$C$50,"&gt;0")&lt;&gt;1),"Ошибка номера взноса",IF('График'!$C$9="","Нужна дата среза",IF(A54&gt;'График'!$C$9,"Позже даты среза","Учтено"))))))</x:f>
      </x:c>
    </x:row>
    <x:row r="55" ht="30" customHeight="1">
      <x:c r="A55" s="9"/>
      <x:c r="B55" s="28"/>
      <x:c r="C55" s="8"/>
      <x:c r="D55" s="7"/>
      <x:c r="E55" s="7"/>
      <x:c r="F55" s="13" t="str">
        <x:f>IF(COUNTA(A55:E55)=0,"",IF(OR(NOT(ISNUMBER(A55)),A55&lt;=0),"Ошибка даты",IF(OR(NOT(ISNUMBER(C55)),C55&lt;=0),"Ошибка суммы",IF(OR(NOT(ISNUMBER(B55)),COUNTIFS('График'!$A$15:$A$50,B55,'График'!$B$15:$B$50,"&gt;0",'График'!$C$15:$C$50,"&gt;0")&lt;&gt;1),"Ошибка номера взноса",IF('График'!$C$9="","Нужна дата среза",IF(A55&gt;'График'!$C$9,"Позже даты среза","Учтено"))))))</x:f>
      </x:c>
    </x:row>
    <x:row r="56" ht="30" customHeight="1">
      <x:c r="A56" s="9"/>
      <x:c r="B56" s="28"/>
      <x:c r="C56" s="8"/>
      <x:c r="D56" s="7"/>
      <x:c r="E56" s="7"/>
      <x:c r="F56" s="13" t="str">
        <x:f>IF(COUNTA(A56:E56)=0,"",IF(OR(NOT(ISNUMBER(A56)),A56&lt;=0),"Ошибка даты",IF(OR(NOT(ISNUMBER(C56)),C56&lt;=0),"Ошибка суммы",IF(OR(NOT(ISNUMBER(B56)),COUNTIFS('График'!$A$15:$A$50,B56,'График'!$B$15:$B$50,"&gt;0",'График'!$C$15:$C$50,"&gt;0")&lt;&gt;1),"Ошибка номера взноса",IF('График'!$C$9="","Нужна дата среза",IF(A56&gt;'График'!$C$9,"Позже даты среза","Учтено"))))))</x:f>
      </x:c>
    </x:row>
    <x:row r="57" ht="30" customHeight="1">
      <x:c r="A57" s="9"/>
      <x:c r="B57" s="28"/>
      <x:c r="C57" s="8"/>
      <x:c r="D57" s="7"/>
      <x:c r="E57" s="7"/>
      <x:c r="F57" s="13" t="str">
        <x:f>IF(COUNTA(A57:E57)=0,"",IF(OR(NOT(ISNUMBER(A57)),A57&lt;=0),"Ошибка даты",IF(OR(NOT(ISNUMBER(C57)),C57&lt;=0),"Ошибка суммы",IF(OR(NOT(ISNUMBER(B57)),COUNTIFS('График'!$A$15:$A$50,B57,'График'!$B$15:$B$50,"&gt;0",'График'!$C$15:$C$50,"&gt;0")&lt;&gt;1),"Ошибка номера взноса",IF('График'!$C$9="","Нужна дата среза",IF(A57&gt;'График'!$C$9,"Позже даты среза","Учтено"))))))</x:f>
      </x:c>
    </x:row>
    <x:row r="58" ht="30" customHeight="1">
      <x:c r="A58" s="9"/>
      <x:c r="B58" s="28"/>
      <x:c r="C58" s="8"/>
      <x:c r="D58" s="7"/>
      <x:c r="E58" s="7"/>
      <x:c r="F58" s="13" t="str">
        <x:f>IF(COUNTA(A58:E58)=0,"",IF(OR(NOT(ISNUMBER(A58)),A58&lt;=0),"Ошибка даты",IF(OR(NOT(ISNUMBER(C58)),C58&lt;=0),"Ошибка суммы",IF(OR(NOT(ISNUMBER(B58)),COUNTIFS('График'!$A$15:$A$50,B58,'График'!$B$15:$B$50,"&gt;0",'График'!$C$15:$C$50,"&gt;0")&lt;&gt;1),"Ошибка номера взноса",IF('График'!$C$9="","Нужна дата среза",IF(A58&gt;'График'!$C$9,"Позже даты среза","Учтено"))))))</x:f>
      </x:c>
    </x:row>
    <x:row r="59" ht="30" customHeight="1">
      <x:c r="A59" s="9"/>
      <x:c r="B59" s="28"/>
      <x:c r="C59" s="8"/>
      <x:c r="D59" s="7"/>
      <x:c r="E59" s="7"/>
      <x:c r="F59" s="13" t="str">
        <x:f>IF(COUNTA(A59:E59)=0,"",IF(OR(NOT(ISNUMBER(A59)),A59&lt;=0),"Ошибка даты",IF(OR(NOT(ISNUMBER(C59)),C59&lt;=0),"Ошибка суммы",IF(OR(NOT(ISNUMBER(B59)),COUNTIFS('График'!$A$15:$A$50,B59,'График'!$B$15:$B$50,"&gt;0",'График'!$C$15:$C$50,"&gt;0")&lt;&gt;1),"Ошибка номера взноса",IF('График'!$C$9="","Нужна дата среза",IF(A59&gt;'График'!$C$9,"Позже даты среза","Учтено"))))))</x:f>
      </x:c>
    </x:row>
    <x:row r="60" ht="30" customHeight="1">
      <x:c r="A60" s="9"/>
      <x:c r="B60" s="28"/>
      <x:c r="C60" s="8"/>
      <x:c r="D60" s="7"/>
      <x:c r="E60" s="7"/>
      <x:c r="F60" s="13" t="str">
        <x:f>IF(COUNTA(A60:E60)=0,"",IF(OR(NOT(ISNUMBER(A60)),A60&lt;=0),"Ошибка даты",IF(OR(NOT(ISNUMBER(C60)),C60&lt;=0),"Ошибка суммы",IF(OR(NOT(ISNUMBER(B60)),COUNTIFS('График'!$A$15:$A$50,B60,'График'!$B$15:$B$50,"&gt;0",'График'!$C$15:$C$50,"&gt;0")&lt;&gt;1),"Ошибка номера взноса",IF('График'!$C$9="","Нужна дата среза",IF(A60&gt;'График'!$C$9,"Позже даты среза","Учтено"))))))</x:f>
      </x:c>
    </x:row>
    <x:row r="61" ht="30" customHeight="1">
      <x:c r="A61" s="9"/>
      <x:c r="B61" s="28"/>
      <x:c r="C61" s="8"/>
      <x:c r="D61" s="7"/>
      <x:c r="E61" s="7"/>
      <x:c r="F61" s="13" t="str">
        <x:f>IF(COUNTA(A61:E61)=0,"",IF(OR(NOT(ISNUMBER(A61)),A61&lt;=0),"Ошибка даты",IF(OR(NOT(ISNUMBER(C61)),C61&lt;=0),"Ошибка суммы",IF(OR(NOT(ISNUMBER(B61)),COUNTIFS('График'!$A$15:$A$50,B61,'График'!$B$15:$B$50,"&gt;0",'График'!$C$15:$C$50,"&gt;0")&lt;&gt;1),"Ошибка номера взноса",IF('График'!$C$9="","Нужна дата среза",IF(A61&gt;'График'!$C$9,"Позже даты среза","Учтено"))))))</x:f>
      </x:c>
    </x:row>
    <x:row r="62" ht="30" customHeight="1">
      <x:c r="A62" s="9"/>
      <x:c r="B62" s="28"/>
      <x:c r="C62" s="8"/>
      <x:c r="D62" s="7"/>
      <x:c r="E62" s="7"/>
      <x:c r="F62" s="13" t="str">
        <x:f>IF(COUNTA(A62:E62)=0,"",IF(OR(NOT(ISNUMBER(A62)),A62&lt;=0),"Ошибка даты",IF(OR(NOT(ISNUMBER(C62)),C62&lt;=0),"Ошибка суммы",IF(OR(NOT(ISNUMBER(B62)),COUNTIFS('График'!$A$15:$A$50,B62,'График'!$B$15:$B$50,"&gt;0",'График'!$C$15:$C$50,"&gt;0")&lt;&gt;1),"Ошибка номера взноса",IF('График'!$C$9="","Нужна дата среза",IF(A62&gt;'График'!$C$9,"Позже даты среза","Учтено"))))))</x:f>
      </x:c>
    </x:row>
    <x:row r="63" ht="30" customHeight="1">
      <x:c r="A63" s="9"/>
      <x:c r="B63" s="28"/>
      <x:c r="C63" s="8"/>
      <x:c r="D63" s="7"/>
      <x:c r="E63" s="7"/>
      <x:c r="F63" s="13" t="str">
        <x:f>IF(COUNTA(A63:E63)=0,"",IF(OR(NOT(ISNUMBER(A63)),A63&lt;=0),"Ошибка даты",IF(OR(NOT(ISNUMBER(C63)),C63&lt;=0),"Ошибка суммы",IF(OR(NOT(ISNUMBER(B63)),COUNTIFS('График'!$A$15:$A$50,B63,'График'!$B$15:$B$50,"&gt;0",'График'!$C$15:$C$50,"&gt;0")&lt;&gt;1),"Ошибка номера взноса",IF('График'!$C$9="","Нужна дата среза",IF(A63&gt;'График'!$C$9,"Позже даты среза","Учтено"))))))</x:f>
      </x:c>
    </x:row>
    <x:row r="64" ht="30" customHeight="1">
      <x:c r="A64" s="9"/>
      <x:c r="B64" s="28"/>
      <x:c r="C64" s="8"/>
      <x:c r="D64" s="7"/>
      <x:c r="E64" s="7"/>
      <x:c r="F64" s="13" t="str">
        <x:f>IF(COUNTA(A64:E64)=0,"",IF(OR(NOT(ISNUMBER(A64)),A64&lt;=0),"Ошибка даты",IF(OR(NOT(ISNUMBER(C64)),C64&lt;=0),"Ошибка суммы",IF(OR(NOT(ISNUMBER(B64)),COUNTIFS('График'!$A$15:$A$50,B64,'График'!$B$15:$B$50,"&gt;0",'График'!$C$15:$C$50,"&gt;0")&lt;&gt;1),"Ошибка номера взноса",IF('График'!$C$9="","Нужна дата среза",IF(A64&gt;'График'!$C$9,"Позже даты среза","Учтено"))))))</x:f>
      </x:c>
    </x:row>
    <x:row r="65" ht="30" customHeight="1">
      <x:c r="A65" s="9"/>
      <x:c r="B65" s="28"/>
      <x:c r="C65" s="8"/>
      <x:c r="D65" s="7"/>
      <x:c r="E65" s="7"/>
      <x:c r="F65" s="13" t="str">
        <x:f>IF(COUNTA(A65:E65)=0,"",IF(OR(NOT(ISNUMBER(A65)),A65&lt;=0),"Ошибка даты",IF(OR(NOT(ISNUMBER(C65)),C65&lt;=0),"Ошибка суммы",IF(OR(NOT(ISNUMBER(B65)),COUNTIFS('График'!$A$15:$A$50,B65,'График'!$B$15:$B$50,"&gt;0",'График'!$C$15:$C$50,"&gt;0")&lt;&gt;1),"Ошибка номера взноса",IF('График'!$C$9="","Нужна дата среза",IF(A65&gt;'График'!$C$9,"Позже даты среза","Учтено"))))))</x:f>
      </x:c>
    </x:row>
    <x:row r="66" ht="30" customHeight="1">
      <x:c r="A66" s="9"/>
      <x:c r="B66" s="28"/>
      <x:c r="C66" s="8"/>
      <x:c r="D66" s="7"/>
      <x:c r="E66" s="7"/>
      <x:c r="F66" s="13" t="str">
        <x:f>IF(COUNTA(A66:E66)=0,"",IF(OR(NOT(ISNUMBER(A66)),A66&lt;=0),"Ошибка даты",IF(OR(NOT(ISNUMBER(C66)),C66&lt;=0),"Ошибка суммы",IF(OR(NOT(ISNUMBER(B66)),COUNTIFS('График'!$A$15:$A$50,B66,'График'!$B$15:$B$50,"&gt;0",'График'!$C$15:$C$50,"&gt;0")&lt;&gt;1),"Ошибка номера взноса",IF('График'!$C$9="","Нужна дата среза",IF(A66&gt;'График'!$C$9,"Позже даты среза","Учтено"))))))</x:f>
      </x:c>
    </x:row>
    <x:row r="67" ht="30" customHeight="1">
      <x:c r="A67" s="9"/>
      <x:c r="B67" s="28"/>
      <x:c r="C67" s="8"/>
      <x:c r="D67" s="7"/>
      <x:c r="E67" s="7"/>
      <x:c r="F67" s="13" t="str">
        <x:f>IF(COUNTA(A67:E67)=0,"",IF(OR(NOT(ISNUMBER(A67)),A67&lt;=0),"Ошибка даты",IF(OR(NOT(ISNUMBER(C67)),C67&lt;=0),"Ошибка суммы",IF(OR(NOT(ISNUMBER(B67)),COUNTIFS('График'!$A$15:$A$50,B67,'График'!$B$15:$B$50,"&gt;0",'График'!$C$15:$C$50,"&gt;0")&lt;&gt;1),"Ошибка номера взноса",IF('График'!$C$9="","Нужна дата среза",IF(A67&gt;'График'!$C$9,"Позже даты среза","Учтено"))))))</x:f>
      </x:c>
    </x:row>
    <x:row r="68" ht="30" customHeight="1">
      <x:c r="A68" s="9"/>
      <x:c r="B68" s="28"/>
      <x:c r="C68" s="8"/>
      <x:c r="D68" s="7"/>
      <x:c r="E68" s="7"/>
      <x:c r="F68" s="13" t="str">
        <x:f>IF(COUNTA(A68:E68)=0,"",IF(OR(NOT(ISNUMBER(A68)),A68&lt;=0),"Ошибка даты",IF(OR(NOT(ISNUMBER(C68)),C68&lt;=0),"Ошибка суммы",IF(OR(NOT(ISNUMBER(B68)),COUNTIFS('График'!$A$15:$A$50,B68,'График'!$B$15:$B$50,"&gt;0",'График'!$C$15:$C$50,"&gt;0")&lt;&gt;1),"Ошибка номера взноса",IF('График'!$C$9="","Нужна дата среза",IF(A68&gt;'График'!$C$9,"Позже даты среза","Учтено"))))))</x:f>
      </x:c>
    </x:row>
    <x:row r="69" ht="30" customHeight="1">
      <x:c r="A69" s="9"/>
      <x:c r="B69" s="28"/>
      <x:c r="C69" s="8"/>
      <x:c r="D69" s="7"/>
      <x:c r="E69" s="7"/>
      <x:c r="F69" s="13" t="str">
        <x:f>IF(COUNTA(A69:E69)=0,"",IF(OR(NOT(ISNUMBER(A69)),A69&lt;=0),"Ошибка даты",IF(OR(NOT(ISNUMBER(C69)),C69&lt;=0),"Ошибка суммы",IF(OR(NOT(ISNUMBER(B69)),COUNTIFS('График'!$A$15:$A$50,B69,'График'!$B$15:$B$50,"&gt;0",'График'!$C$15:$C$50,"&gt;0")&lt;&gt;1),"Ошибка номера взноса",IF('График'!$C$9="","Нужна дата среза",IF(A69&gt;'График'!$C$9,"Позже даты среза","Учтено"))))))</x:f>
      </x:c>
    </x:row>
    <x:row r="70" ht="30" customHeight="1">
      <x:c r="A70" s="9"/>
      <x:c r="B70" s="28"/>
      <x:c r="C70" s="8"/>
      <x:c r="D70" s="7"/>
      <x:c r="E70" s="7"/>
      <x:c r="F70" s="13" t="str">
        <x:f>IF(COUNTA(A70:E70)=0,"",IF(OR(NOT(ISNUMBER(A70)),A70&lt;=0),"Ошибка даты",IF(OR(NOT(ISNUMBER(C70)),C70&lt;=0),"Ошибка суммы",IF(OR(NOT(ISNUMBER(B70)),COUNTIFS('График'!$A$15:$A$50,B70,'График'!$B$15:$B$50,"&gt;0",'График'!$C$15:$C$50,"&gt;0")&lt;&gt;1),"Ошибка номера взноса",IF('График'!$C$9="","Нужна дата среза",IF(A70&gt;'График'!$C$9,"Позже даты среза","Учтено"))))))</x:f>
      </x:c>
    </x:row>
    <x:row r="71" ht="30" customHeight="1">
      <x:c r="A71" s="9"/>
      <x:c r="B71" s="28"/>
      <x:c r="C71" s="8"/>
      <x:c r="D71" s="7"/>
      <x:c r="E71" s="7"/>
      <x:c r="F71" s="13" t="str">
        <x:f>IF(COUNTA(A71:E71)=0,"",IF(OR(NOT(ISNUMBER(A71)),A71&lt;=0),"Ошибка даты",IF(OR(NOT(ISNUMBER(C71)),C71&lt;=0),"Ошибка суммы",IF(OR(NOT(ISNUMBER(B71)),COUNTIFS('График'!$A$15:$A$50,B71,'График'!$B$15:$B$50,"&gt;0",'График'!$C$15:$C$50,"&gt;0")&lt;&gt;1),"Ошибка номера взноса",IF('График'!$C$9="","Нужна дата среза",IF(A71&gt;'График'!$C$9,"Позже даты среза","Учтено"))))))</x:f>
      </x:c>
    </x:row>
    <x:row r="72" ht="30" customHeight="1">
      <x:c r="A72" s="9"/>
      <x:c r="B72" s="28"/>
      <x:c r="C72" s="8"/>
      <x:c r="D72" s="7"/>
      <x:c r="E72" s="7"/>
      <x:c r="F72" s="13" t="str">
        <x:f>IF(COUNTA(A72:E72)=0,"",IF(OR(NOT(ISNUMBER(A72)),A72&lt;=0),"Ошибка даты",IF(OR(NOT(ISNUMBER(C72)),C72&lt;=0),"Ошибка суммы",IF(OR(NOT(ISNUMBER(B72)),COUNTIFS('График'!$A$15:$A$50,B72,'График'!$B$15:$B$50,"&gt;0",'График'!$C$15:$C$50,"&gt;0")&lt;&gt;1),"Ошибка номера взноса",IF('График'!$C$9="","Нужна дата среза",IF(A72&gt;'График'!$C$9,"Позже даты среза","Учтено"))))))</x:f>
      </x:c>
    </x:row>
    <x:row r="73" ht="30" customHeight="1">
      <x:c r="A73" s="9"/>
      <x:c r="B73" s="28"/>
      <x:c r="C73" s="8"/>
      <x:c r="D73" s="7"/>
      <x:c r="E73" s="7"/>
      <x:c r="F73" s="13" t="str">
        <x:f>IF(COUNTA(A73:E73)=0,"",IF(OR(NOT(ISNUMBER(A73)),A73&lt;=0),"Ошибка даты",IF(OR(NOT(ISNUMBER(C73)),C73&lt;=0),"Ошибка суммы",IF(OR(NOT(ISNUMBER(B73)),COUNTIFS('График'!$A$15:$A$50,B73,'График'!$B$15:$B$50,"&gt;0",'График'!$C$15:$C$50,"&gt;0")&lt;&gt;1),"Ошибка номера взноса",IF('График'!$C$9="","Нужна дата среза",IF(A73&gt;'График'!$C$9,"Позже даты среза","Учтено"))))))</x:f>
      </x:c>
    </x:row>
    <x:row r="74" ht="30" customHeight="1">
      <x:c r="A74" s="9"/>
      <x:c r="B74" s="28"/>
      <x:c r="C74" s="8"/>
      <x:c r="D74" s="7"/>
      <x:c r="E74" s="7"/>
      <x:c r="F74" s="13" t="str">
        <x:f>IF(COUNTA(A74:E74)=0,"",IF(OR(NOT(ISNUMBER(A74)),A74&lt;=0),"Ошибка даты",IF(OR(NOT(ISNUMBER(C74)),C74&lt;=0),"Ошибка суммы",IF(OR(NOT(ISNUMBER(B74)),COUNTIFS('График'!$A$15:$A$50,B74,'График'!$B$15:$B$50,"&gt;0",'График'!$C$15:$C$50,"&gt;0")&lt;&gt;1),"Ошибка номера взноса",IF('График'!$C$9="","Нужна дата среза",IF(A74&gt;'График'!$C$9,"Позже даты среза","Учтено"))))))</x:f>
      </x:c>
    </x:row>
    <x:row r="75" ht="30" customHeight="1">
      <x:c r="A75" s="9"/>
      <x:c r="B75" s="28"/>
      <x:c r="C75" s="8"/>
      <x:c r="D75" s="7"/>
      <x:c r="E75" s="7"/>
      <x:c r="F75" s="13" t="str">
        <x:f>IF(COUNTA(A75:E75)=0,"",IF(OR(NOT(ISNUMBER(A75)),A75&lt;=0),"Ошибка даты",IF(OR(NOT(ISNUMBER(C75)),C75&lt;=0),"Ошибка суммы",IF(OR(NOT(ISNUMBER(B75)),COUNTIFS('График'!$A$15:$A$50,B75,'График'!$B$15:$B$50,"&gt;0",'График'!$C$15:$C$50,"&gt;0")&lt;&gt;1),"Ошибка номера взноса",IF('График'!$C$9="","Нужна дата среза",IF(A75&gt;'График'!$C$9,"Позже даты среза","Учтено"))))))</x:f>
      </x:c>
    </x:row>
    <x:row r="76" ht="30" customHeight="1">
      <x:c r="A76" s="9"/>
      <x:c r="B76" s="28"/>
      <x:c r="C76" s="8"/>
      <x:c r="D76" s="7"/>
      <x:c r="E76" s="7"/>
      <x:c r="F76" s="13" t="str">
        <x:f>IF(COUNTA(A76:E76)=0,"",IF(OR(NOT(ISNUMBER(A76)),A76&lt;=0),"Ошибка даты",IF(OR(NOT(ISNUMBER(C76)),C76&lt;=0),"Ошибка суммы",IF(OR(NOT(ISNUMBER(B76)),COUNTIFS('График'!$A$15:$A$50,B76,'График'!$B$15:$B$50,"&gt;0",'График'!$C$15:$C$50,"&gt;0")&lt;&gt;1),"Ошибка номера взноса",IF('График'!$C$9="","Нужна дата среза",IF(A76&gt;'График'!$C$9,"Позже даты среза","Учтено"))))))</x:f>
      </x:c>
    </x:row>
    <x:row r="77" ht="30" customHeight="1">
      <x:c r="A77" s="9"/>
      <x:c r="B77" s="28"/>
      <x:c r="C77" s="8"/>
      <x:c r="D77" s="7"/>
      <x:c r="E77" s="7"/>
      <x:c r="F77" s="13" t="str">
        <x:f>IF(COUNTA(A77:E77)=0,"",IF(OR(NOT(ISNUMBER(A77)),A77&lt;=0),"Ошибка даты",IF(OR(NOT(ISNUMBER(C77)),C77&lt;=0),"Ошибка суммы",IF(OR(NOT(ISNUMBER(B77)),COUNTIFS('График'!$A$15:$A$50,B77,'График'!$B$15:$B$50,"&gt;0",'График'!$C$15:$C$50,"&gt;0")&lt;&gt;1),"Ошибка номера взноса",IF('График'!$C$9="","Нужна дата среза",IF(A77&gt;'График'!$C$9,"Позже даты среза","Учтено"))))))</x:f>
      </x:c>
    </x:row>
    <x:row r="78" ht="30" customHeight="1">
      <x:c r="A78" s="9"/>
      <x:c r="B78" s="28"/>
      <x:c r="C78" s="8"/>
      <x:c r="D78" s="7"/>
      <x:c r="E78" s="7"/>
      <x:c r="F78" s="13" t="str">
        <x:f>IF(COUNTA(A78:E78)=0,"",IF(OR(NOT(ISNUMBER(A78)),A78&lt;=0),"Ошибка даты",IF(OR(NOT(ISNUMBER(C78)),C78&lt;=0),"Ошибка суммы",IF(OR(NOT(ISNUMBER(B78)),COUNTIFS('График'!$A$15:$A$50,B78,'График'!$B$15:$B$50,"&gt;0",'График'!$C$15:$C$50,"&gt;0")&lt;&gt;1),"Ошибка номера взноса",IF('График'!$C$9="","Нужна дата среза",IF(A78&gt;'График'!$C$9,"Позже даты среза","Учтено"))))))</x:f>
      </x:c>
    </x:row>
    <x:row r="79" ht="30" customHeight="1">
      <x:c r="A79" s="9"/>
      <x:c r="B79" s="28"/>
      <x:c r="C79" s="8"/>
      <x:c r="D79" s="7"/>
      <x:c r="E79" s="7"/>
      <x:c r="F79" s="13" t="str">
        <x:f>IF(COUNTA(A79:E79)=0,"",IF(OR(NOT(ISNUMBER(A79)),A79&lt;=0),"Ошибка даты",IF(OR(NOT(ISNUMBER(C79)),C79&lt;=0),"Ошибка суммы",IF(OR(NOT(ISNUMBER(B79)),COUNTIFS('График'!$A$15:$A$50,B79,'График'!$B$15:$B$50,"&gt;0",'График'!$C$15:$C$50,"&gt;0")&lt;&gt;1),"Ошибка номера взноса",IF('График'!$C$9="","Нужна дата среза",IF(A79&gt;'График'!$C$9,"Позже даты среза","Учтено"))))))</x:f>
      </x:c>
    </x:row>
    <x:row r="80" ht="30" customHeight="1">
      <x:c r="A80" s="9"/>
      <x:c r="B80" s="28"/>
      <x:c r="C80" s="8"/>
      <x:c r="D80" s="7"/>
      <x:c r="E80" s="7"/>
      <x:c r="F80" s="13" t="str">
        <x:f>IF(COUNTA(A80:E80)=0,"",IF(OR(NOT(ISNUMBER(A80)),A80&lt;=0),"Ошибка даты",IF(OR(NOT(ISNUMBER(C80)),C80&lt;=0),"Ошибка суммы",IF(OR(NOT(ISNUMBER(B80)),COUNTIFS('График'!$A$15:$A$50,B80,'График'!$B$15:$B$50,"&gt;0",'График'!$C$15:$C$50,"&gt;0")&lt;&gt;1),"Ошибка номера взноса",IF('График'!$C$9="","Нужна дата среза",IF(A80&gt;'График'!$C$9,"Позже даты среза","Учтено"))))))</x:f>
      </x:c>
    </x:row>
    <x:row r="81" ht="30" customHeight="1">
      <x:c r="A81" s="9"/>
      <x:c r="B81" s="28"/>
      <x:c r="C81" s="8"/>
      <x:c r="D81" s="7"/>
      <x:c r="E81" s="7"/>
      <x:c r="F81" s="13" t="str">
        <x:f>IF(COUNTA(A81:E81)=0,"",IF(OR(NOT(ISNUMBER(A81)),A81&lt;=0),"Ошибка даты",IF(OR(NOT(ISNUMBER(C81)),C81&lt;=0),"Ошибка суммы",IF(OR(NOT(ISNUMBER(B81)),COUNTIFS('График'!$A$15:$A$50,B81,'График'!$B$15:$B$50,"&gt;0",'График'!$C$15:$C$50,"&gt;0")&lt;&gt;1),"Ошибка номера взноса",IF('График'!$C$9="","Нужна дата среза",IF(A81&gt;'График'!$C$9,"Позже даты среза","Учтено"))))))</x:f>
      </x:c>
    </x:row>
    <x:row r="82" ht="30" customHeight="1">
      <x:c r="A82" s="9"/>
      <x:c r="B82" s="28"/>
      <x:c r="C82" s="8"/>
      <x:c r="D82" s="7"/>
      <x:c r="E82" s="7"/>
      <x:c r="F82" s="13" t="str">
        <x:f>IF(COUNTA(A82:E82)=0,"",IF(OR(NOT(ISNUMBER(A82)),A82&lt;=0),"Ошибка даты",IF(OR(NOT(ISNUMBER(C82)),C82&lt;=0),"Ошибка суммы",IF(OR(NOT(ISNUMBER(B82)),COUNTIFS('График'!$A$15:$A$50,B82,'График'!$B$15:$B$50,"&gt;0",'График'!$C$15:$C$50,"&gt;0")&lt;&gt;1),"Ошибка номера взноса",IF('График'!$C$9="","Нужна дата среза",IF(A82&gt;'График'!$C$9,"Позже даты среза","Учтено"))))))</x:f>
      </x:c>
    </x:row>
    <x:row r="83" ht="30" customHeight="1">
      <x:c r="A83" s="9"/>
      <x:c r="B83" s="28"/>
      <x:c r="C83" s="8"/>
      <x:c r="D83" s="7"/>
      <x:c r="E83" s="7"/>
      <x:c r="F83" s="13" t="str">
        <x:f>IF(COUNTA(A83:E83)=0,"",IF(OR(NOT(ISNUMBER(A83)),A83&lt;=0),"Ошибка даты",IF(OR(NOT(ISNUMBER(C83)),C83&lt;=0),"Ошибка суммы",IF(OR(NOT(ISNUMBER(B83)),COUNTIFS('График'!$A$15:$A$50,B83,'График'!$B$15:$B$50,"&gt;0",'График'!$C$15:$C$50,"&gt;0")&lt;&gt;1),"Ошибка номера взноса",IF('График'!$C$9="","Нужна дата среза",IF(A83&gt;'График'!$C$9,"Позже даты среза","Учтено"))))))</x:f>
      </x:c>
    </x:row>
    <x:row r="84" ht="30" customHeight="1">
      <x:c r="A84" s="9"/>
      <x:c r="B84" s="28"/>
      <x:c r="C84" s="8"/>
      <x:c r="D84" s="7"/>
      <x:c r="E84" s="7"/>
      <x:c r="F84" s="13" t="str">
        <x:f>IF(COUNTA(A84:E84)=0,"",IF(OR(NOT(ISNUMBER(A84)),A84&lt;=0),"Ошибка даты",IF(OR(NOT(ISNUMBER(C84)),C84&lt;=0),"Ошибка суммы",IF(OR(NOT(ISNUMBER(B84)),COUNTIFS('График'!$A$15:$A$50,B84,'График'!$B$15:$B$50,"&gt;0",'График'!$C$15:$C$50,"&gt;0")&lt;&gt;1),"Ошибка номера взноса",IF('График'!$C$9="","Нужна дата среза",IF(A84&gt;'График'!$C$9,"Позже даты среза","Учтено"))))))</x:f>
      </x:c>
    </x:row>
    <x:row r="85" ht="30" customHeight="1">
      <x:c r="A85" s="9"/>
      <x:c r="B85" s="28"/>
      <x:c r="C85" s="8"/>
      <x:c r="D85" s="7"/>
      <x:c r="E85" s="7"/>
      <x:c r="F85" s="13" t="str">
        <x:f>IF(COUNTA(A85:E85)=0,"",IF(OR(NOT(ISNUMBER(A85)),A85&lt;=0),"Ошибка даты",IF(OR(NOT(ISNUMBER(C85)),C85&lt;=0),"Ошибка суммы",IF(OR(NOT(ISNUMBER(B85)),COUNTIFS('График'!$A$15:$A$50,B85,'График'!$B$15:$B$50,"&gt;0",'График'!$C$15:$C$50,"&gt;0")&lt;&gt;1),"Ошибка номера взноса",IF('График'!$C$9="","Нужна дата среза",IF(A85&gt;'График'!$C$9,"Позже даты среза","Учтено"))))))</x:f>
      </x:c>
    </x:row>
    <x:row r="86" ht="30" customHeight="1">
      <x:c r="A86" s="9"/>
      <x:c r="B86" s="28"/>
      <x:c r="C86" s="8"/>
      <x:c r="D86" s="7"/>
      <x:c r="E86" s="7"/>
      <x:c r="F86" s="13" t="str">
        <x:f>IF(COUNTA(A86:E86)=0,"",IF(OR(NOT(ISNUMBER(A86)),A86&lt;=0),"Ошибка даты",IF(OR(NOT(ISNUMBER(C86)),C86&lt;=0),"Ошибка суммы",IF(OR(NOT(ISNUMBER(B86)),COUNTIFS('График'!$A$15:$A$50,B86,'График'!$B$15:$B$50,"&gt;0",'График'!$C$15:$C$50,"&gt;0")&lt;&gt;1),"Ошибка номера взноса",IF('График'!$C$9="","Нужна дата среза",IF(A86&gt;'График'!$C$9,"Позже даты среза","Учтено"))))))</x:f>
      </x:c>
    </x:row>
    <x:row r="87" ht="30" customHeight="1">
      <x:c r="A87" s="9"/>
      <x:c r="B87" s="28"/>
      <x:c r="C87" s="8"/>
      <x:c r="D87" s="7"/>
      <x:c r="E87" s="7"/>
      <x:c r="F87" s="13" t="str">
        <x:f>IF(COUNTA(A87:E87)=0,"",IF(OR(NOT(ISNUMBER(A87)),A87&lt;=0),"Ошибка даты",IF(OR(NOT(ISNUMBER(C87)),C87&lt;=0),"Ошибка суммы",IF(OR(NOT(ISNUMBER(B87)),COUNTIFS('График'!$A$15:$A$50,B87,'График'!$B$15:$B$50,"&gt;0",'График'!$C$15:$C$50,"&gt;0")&lt;&gt;1),"Ошибка номера взноса",IF('График'!$C$9="","Нужна дата среза",IF(A87&gt;'График'!$C$9,"Позже даты среза","Учтено"))))))</x:f>
      </x:c>
    </x:row>
    <x:row r="88" ht="30" customHeight="1">
      <x:c r="A88" s="9"/>
      <x:c r="B88" s="28"/>
      <x:c r="C88" s="8"/>
      <x:c r="D88" s="7"/>
      <x:c r="E88" s="7"/>
      <x:c r="F88" s="13" t="str">
        <x:f>IF(COUNTA(A88:E88)=0,"",IF(OR(NOT(ISNUMBER(A88)),A88&lt;=0),"Ошибка даты",IF(OR(NOT(ISNUMBER(C88)),C88&lt;=0),"Ошибка суммы",IF(OR(NOT(ISNUMBER(B88)),COUNTIFS('График'!$A$15:$A$50,B88,'График'!$B$15:$B$50,"&gt;0",'График'!$C$15:$C$50,"&gt;0")&lt;&gt;1),"Ошибка номера взноса",IF('График'!$C$9="","Нужна дата среза",IF(A88&gt;'График'!$C$9,"Позже даты среза","Учтено"))))))</x:f>
      </x:c>
    </x:row>
    <x:row r="89" ht="30" customHeight="1">
      <x:c r="A89" s="9"/>
      <x:c r="B89" s="28"/>
      <x:c r="C89" s="8"/>
      <x:c r="D89" s="7"/>
      <x:c r="E89" s="7"/>
      <x:c r="F89" s="13" t="str">
        <x:f>IF(COUNTA(A89:E89)=0,"",IF(OR(NOT(ISNUMBER(A89)),A89&lt;=0),"Ошибка даты",IF(OR(NOT(ISNUMBER(C89)),C89&lt;=0),"Ошибка суммы",IF(OR(NOT(ISNUMBER(B89)),COUNTIFS('График'!$A$15:$A$50,B89,'График'!$B$15:$B$50,"&gt;0",'График'!$C$15:$C$50,"&gt;0")&lt;&gt;1),"Ошибка номера взноса",IF('График'!$C$9="","Нужна дата среза",IF(A89&gt;'График'!$C$9,"Позже даты среза","Учтено"))))))</x:f>
      </x:c>
    </x:row>
    <x:row r="90" ht="30" customHeight="1">
      <x:c r="A90" s="9"/>
      <x:c r="B90" s="28"/>
      <x:c r="C90" s="8"/>
      <x:c r="D90" s="7"/>
      <x:c r="E90" s="7"/>
      <x:c r="F90" s="13" t="str">
        <x:f>IF(COUNTA(A90:E90)=0,"",IF(OR(NOT(ISNUMBER(A90)),A90&lt;=0),"Ошибка даты",IF(OR(NOT(ISNUMBER(C90)),C90&lt;=0),"Ошибка суммы",IF(OR(NOT(ISNUMBER(B90)),COUNTIFS('График'!$A$15:$A$50,B90,'График'!$B$15:$B$50,"&gt;0",'График'!$C$15:$C$50,"&gt;0")&lt;&gt;1),"Ошибка номера взноса",IF('График'!$C$9="","Нужна дата среза",IF(A90&gt;'График'!$C$9,"Позже даты среза","Учтено"))))))</x:f>
      </x:c>
    </x:row>
    <x:row r="91" ht="30" customHeight="1">
      <x:c r="A91" s="9"/>
      <x:c r="B91" s="28"/>
      <x:c r="C91" s="8"/>
      <x:c r="D91" s="7"/>
      <x:c r="E91" s="7"/>
      <x:c r="F91" s="13" t="str">
        <x:f>IF(COUNTA(A91:E91)=0,"",IF(OR(NOT(ISNUMBER(A91)),A91&lt;=0),"Ошибка даты",IF(OR(NOT(ISNUMBER(C91)),C91&lt;=0),"Ошибка суммы",IF(OR(NOT(ISNUMBER(B91)),COUNTIFS('График'!$A$15:$A$50,B91,'График'!$B$15:$B$50,"&gt;0",'График'!$C$15:$C$50,"&gt;0")&lt;&gt;1),"Ошибка номера взноса",IF('График'!$C$9="","Нужна дата среза",IF(A91&gt;'График'!$C$9,"Позже даты среза","Учтено"))))))</x:f>
      </x:c>
    </x:row>
    <x:row r="92" ht="30" customHeight="1">
      <x:c r="A92" s="9"/>
      <x:c r="B92" s="28"/>
      <x:c r="C92" s="8"/>
      <x:c r="D92" s="7"/>
      <x:c r="E92" s="7"/>
      <x:c r="F92" s="13" t="str">
        <x:f>IF(COUNTA(A92:E92)=0,"",IF(OR(NOT(ISNUMBER(A92)),A92&lt;=0),"Ошибка даты",IF(OR(NOT(ISNUMBER(C92)),C92&lt;=0),"Ошибка суммы",IF(OR(NOT(ISNUMBER(B92)),COUNTIFS('График'!$A$15:$A$50,B92,'График'!$B$15:$B$50,"&gt;0",'График'!$C$15:$C$50,"&gt;0")&lt;&gt;1),"Ошибка номера взноса",IF('График'!$C$9="","Нужна дата среза",IF(A92&gt;'График'!$C$9,"Позже даты среза","Учтено"))))))</x:f>
      </x:c>
    </x:row>
    <x:row r="93" ht="30" customHeight="1">
      <x:c r="A93" s="9"/>
      <x:c r="B93" s="28"/>
      <x:c r="C93" s="8"/>
      <x:c r="D93" s="7"/>
      <x:c r="E93" s="7"/>
      <x:c r="F93" s="13" t="str">
        <x:f>IF(COUNTA(A93:E93)=0,"",IF(OR(NOT(ISNUMBER(A93)),A93&lt;=0),"Ошибка даты",IF(OR(NOT(ISNUMBER(C93)),C93&lt;=0),"Ошибка суммы",IF(OR(NOT(ISNUMBER(B93)),COUNTIFS('График'!$A$15:$A$50,B93,'График'!$B$15:$B$50,"&gt;0",'График'!$C$15:$C$50,"&gt;0")&lt;&gt;1),"Ошибка номера взноса",IF('График'!$C$9="","Нужна дата среза",IF(A93&gt;'График'!$C$9,"Позже даты среза","Учтено"))))))</x:f>
      </x:c>
    </x:row>
    <x:row r="94" ht="30" customHeight="1">
      <x:c r="A94" s="9"/>
      <x:c r="B94" s="28"/>
      <x:c r="C94" s="8"/>
      <x:c r="D94" s="7"/>
      <x:c r="E94" s="7"/>
      <x:c r="F94" s="13" t="str">
        <x:f>IF(COUNTA(A94:E94)=0,"",IF(OR(NOT(ISNUMBER(A94)),A94&lt;=0),"Ошибка даты",IF(OR(NOT(ISNUMBER(C94)),C94&lt;=0),"Ошибка суммы",IF(OR(NOT(ISNUMBER(B94)),COUNTIFS('График'!$A$15:$A$50,B94,'График'!$B$15:$B$50,"&gt;0",'График'!$C$15:$C$50,"&gt;0")&lt;&gt;1),"Ошибка номера взноса",IF('График'!$C$9="","Нужна дата среза",IF(A94&gt;'График'!$C$9,"Позже даты среза","Учтено"))))))</x:f>
      </x:c>
    </x:row>
    <x:row r="95" ht="30" customHeight="1">
      <x:c r="A95" s="9"/>
      <x:c r="B95" s="28"/>
      <x:c r="C95" s="8"/>
      <x:c r="D95" s="7"/>
      <x:c r="E95" s="7"/>
      <x:c r="F95" s="13" t="str">
        <x:f>IF(COUNTA(A95:E95)=0,"",IF(OR(NOT(ISNUMBER(A95)),A95&lt;=0),"Ошибка даты",IF(OR(NOT(ISNUMBER(C95)),C95&lt;=0),"Ошибка суммы",IF(OR(NOT(ISNUMBER(B95)),COUNTIFS('График'!$A$15:$A$50,B95,'График'!$B$15:$B$50,"&gt;0",'График'!$C$15:$C$50,"&gt;0")&lt;&gt;1),"Ошибка номера взноса",IF('График'!$C$9="","Нужна дата среза",IF(A95&gt;'График'!$C$9,"Позже даты среза","Учтено"))))))</x:f>
      </x:c>
    </x:row>
    <x:row r="96" ht="30" customHeight="1">
      <x:c r="A96" s="9"/>
      <x:c r="B96" s="28"/>
      <x:c r="C96" s="8"/>
      <x:c r="D96" s="7"/>
      <x:c r="E96" s="7"/>
      <x:c r="F96" s="13" t="str">
        <x:f>IF(COUNTA(A96:E96)=0,"",IF(OR(NOT(ISNUMBER(A96)),A96&lt;=0),"Ошибка даты",IF(OR(NOT(ISNUMBER(C96)),C96&lt;=0),"Ошибка суммы",IF(OR(NOT(ISNUMBER(B96)),COUNTIFS('График'!$A$15:$A$50,B96,'График'!$B$15:$B$50,"&gt;0",'График'!$C$15:$C$50,"&gt;0")&lt;&gt;1),"Ошибка номера взноса",IF('График'!$C$9="","Нужна дата среза",IF(A96&gt;'График'!$C$9,"Позже даты среза","Учтено"))))))</x:f>
      </x:c>
    </x:row>
    <x:row r="97" ht="30" customHeight="1">
      <x:c r="A97" s="9"/>
      <x:c r="B97" s="28"/>
      <x:c r="C97" s="8"/>
      <x:c r="D97" s="7"/>
      <x:c r="E97" s="7"/>
      <x:c r="F97" s="13" t="str">
        <x:f>IF(COUNTA(A97:E97)=0,"",IF(OR(NOT(ISNUMBER(A97)),A97&lt;=0),"Ошибка даты",IF(OR(NOT(ISNUMBER(C97)),C97&lt;=0),"Ошибка суммы",IF(OR(NOT(ISNUMBER(B97)),COUNTIFS('График'!$A$15:$A$50,B97,'График'!$B$15:$B$50,"&gt;0",'График'!$C$15:$C$50,"&gt;0")&lt;&gt;1),"Ошибка номера взноса",IF('График'!$C$9="","Нужна дата среза",IF(A97&gt;'График'!$C$9,"Позже даты среза","Учтено"))))))</x:f>
      </x:c>
    </x:row>
    <x:row r="98" ht="30" customHeight="1">
      <x:c r="A98" s="9"/>
      <x:c r="B98" s="28"/>
      <x:c r="C98" s="8"/>
      <x:c r="D98" s="7"/>
      <x:c r="E98" s="7"/>
      <x:c r="F98" s="13" t="str">
        <x:f>IF(COUNTA(A98:E98)=0,"",IF(OR(NOT(ISNUMBER(A98)),A98&lt;=0),"Ошибка даты",IF(OR(NOT(ISNUMBER(C98)),C98&lt;=0),"Ошибка суммы",IF(OR(NOT(ISNUMBER(B98)),COUNTIFS('График'!$A$15:$A$50,B98,'График'!$B$15:$B$50,"&gt;0",'График'!$C$15:$C$50,"&gt;0")&lt;&gt;1),"Ошибка номера взноса",IF('График'!$C$9="","Нужна дата среза",IF(A98&gt;'График'!$C$9,"Позже даты среза","Учтено"))))))</x:f>
      </x:c>
    </x:row>
    <x:row r="99" ht="30" customHeight="1">
      <x:c r="A99" s="9"/>
      <x:c r="B99" s="28"/>
      <x:c r="C99" s="8"/>
      <x:c r="D99" s="7"/>
      <x:c r="E99" s="7"/>
      <x:c r="F99" s="13" t="str">
        <x:f>IF(COUNTA(A99:E99)=0,"",IF(OR(NOT(ISNUMBER(A99)),A99&lt;=0),"Ошибка даты",IF(OR(NOT(ISNUMBER(C99)),C99&lt;=0),"Ошибка суммы",IF(OR(NOT(ISNUMBER(B99)),COUNTIFS('График'!$A$15:$A$50,B99,'График'!$B$15:$B$50,"&gt;0",'График'!$C$15:$C$50,"&gt;0")&lt;&gt;1),"Ошибка номера взноса",IF('График'!$C$9="","Нужна дата среза",IF(A99&gt;'График'!$C$9,"Позже даты среза","Учтено"))))))</x:f>
      </x:c>
    </x:row>
    <x:row r="100" ht="30" customHeight="1">
      <x:c r="A100" s="9"/>
      <x:c r="B100" s="28"/>
      <x:c r="C100" s="8"/>
      <x:c r="D100" s="7"/>
      <x:c r="E100" s="7"/>
      <x:c r="F100" s="13" t="str">
        <x:f>IF(COUNTA(A100:E100)=0,"",IF(OR(NOT(ISNUMBER(A100)),A100&lt;=0),"Ошибка даты",IF(OR(NOT(ISNUMBER(C100)),C100&lt;=0),"Ошибка суммы",IF(OR(NOT(ISNUMBER(B100)),COUNTIFS('График'!$A$15:$A$50,B100,'График'!$B$15:$B$50,"&gt;0",'График'!$C$15:$C$50,"&gt;0")&lt;&gt;1),"Ошибка номера взноса",IF('График'!$C$9="","Нужна дата среза",IF(A100&gt;'График'!$C$9,"Позже даты среза","Учтено"))))))</x:f>
      </x:c>
    </x:row>
    <x:row r="101" ht="30" customHeight="1">
      <x:c r="A101" s="9"/>
      <x:c r="B101" s="28"/>
      <x:c r="C101" s="8"/>
      <x:c r="D101" s="7"/>
      <x:c r="E101" s="7"/>
      <x:c r="F101" s="13" t="str">
        <x:f>IF(COUNTA(A101:E101)=0,"",IF(OR(NOT(ISNUMBER(A101)),A101&lt;=0),"Ошибка даты",IF(OR(NOT(ISNUMBER(C101)),C101&lt;=0),"Ошибка суммы",IF(OR(NOT(ISNUMBER(B101)),COUNTIFS('График'!$A$15:$A$50,B101,'График'!$B$15:$B$50,"&gt;0",'График'!$C$15:$C$50,"&gt;0")&lt;&gt;1),"Ошибка номера взноса",IF('График'!$C$9="","Нужна дата среза",IF(A101&gt;'График'!$C$9,"Позже даты среза","Учтено"))))))</x:f>
      </x:c>
    </x:row>
    <x:row r="102" ht="30" customHeight="1">
      <x:c r="A102" s="9"/>
      <x:c r="B102" s="28"/>
      <x:c r="C102" s="8"/>
      <x:c r="D102" s="7"/>
      <x:c r="E102" s="7"/>
      <x:c r="F102" s="13" t="str">
        <x:f>IF(COUNTA(A102:E102)=0,"",IF(OR(NOT(ISNUMBER(A102)),A102&lt;=0),"Ошибка даты",IF(OR(NOT(ISNUMBER(C102)),C102&lt;=0),"Ошибка суммы",IF(OR(NOT(ISNUMBER(B102)),COUNTIFS('График'!$A$15:$A$50,B102,'График'!$B$15:$B$50,"&gt;0",'График'!$C$15:$C$50,"&gt;0")&lt;&gt;1),"Ошибка номера взноса",IF('График'!$C$9="","Нужна дата среза",IF(A102&gt;'График'!$C$9,"Позже даты среза","Учтено"))))))</x:f>
      </x:c>
    </x:row>
    <x:row r="103" ht="30" customHeight="1">
      <x:c r="A103" s="9"/>
      <x:c r="B103" s="28"/>
      <x:c r="C103" s="8"/>
      <x:c r="D103" s="7"/>
      <x:c r="E103" s="7"/>
      <x:c r="F103" s="13" t="str">
        <x:f>IF(COUNTA(A103:E103)=0,"",IF(OR(NOT(ISNUMBER(A103)),A103&lt;=0),"Ошибка даты",IF(OR(NOT(ISNUMBER(C103)),C103&lt;=0),"Ошибка суммы",IF(OR(NOT(ISNUMBER(B103)),COUNTIFS('График'!$A$15:$A$50,B103,'График'!$B$15:$B$50,"&gt;0",'График'!$C$15:$C$50,"&gt;0")&lt;&gt;1),"Ошибка номера взноса",IF('График'!$C$9="","Нужна дата среза",IF(A103&gt;'График'!$C$9,"Позже даты среза","Учтено"))))))</x:f>
      </x:c>
    </x:row>
    <x:row r="104" ht="30" customHeight="1">
      <x:c r="A104" s="9"/>
      <x:c r="B104" s="28"/>
      <x:c r="C104" s="8"/>
      <x:c r="D104" s="7"/>
      <x:c r="E104" s="7"/>
      <x:c r="F104" s="13" t="str">
        <x:f>IF(COUNTA(A104:E104)=0,"",IF(OR(NOT(ISNUMBER(A104)),A104&lt;=0),"Ошибка даты",IF(OR(NOT(ISNUMBER(C104)),C104&lt;=0),"Ошибка суммы",IF(OR(NOT(ISNUMBER(B104)),COUNTIFS('График'!$A$15:$A$50,B104,'График'!$B$15:$B$50,"&gt;0",'График'!$C$15:$C$50,"&gt;0")&lt;&gt;1),"Ошибка номера взноса",IF('График'!$C$9="","Нужна дата среза",IF(A104&gt;'График'!$C$9,"Позже даты среза","Учтено"))))))</x:f>
      </x:c>
    </x:row>
    <x:row r="105" ht="30" customHeight="1">
      <x:c r="A105" s="9"/>
      <x:c r="B105" s="28"/>
      <x:c r="C105" s="8"/>
      <x:c r="D105" s="7"/>
      <x:c r="E105" s="7"/>
      <x:c r="F105" s="13" t="str">
        <x:f>IF(COUNTA(A105:E105)=0,"",IF(OR(NOT(ISNUMBER(A105)),A105&lt;=0),"Ошибка даты",IF(OR(NOT(ISNUMBER(C105)),C105&lt;=0),"Ошибка суммы",IF(OR(NOT(ISNUMBER(B105)),COUNTIFS('График'!$A$15:$A$50,B105,'График'!$B$15:$B$50,"&gt;0",'График'!$C$15:$C$50,"&gt;0")&lt;&gt;1),"Ошибка номера взноса",IF('График'!$C$9="","Нужна дата среза",IF(A105&gt;'График'!$C$9,"Позже даты среза","Учтено"))))))</x:f>
      </x:c>
    </x:row>
    <x:row r="106" ht="30" customHeight="1">
      <x:c r="A106" s="9"/>
      <x:c r="B106" s="28"/>
      <x:c r="C106" s="8"/>
      <x:c r="D106" s="7"/>
      <x:c r="E106" s="7"/>
      <x:c r="F106" s="13" t="str">
        <x:f>IF(COUNTA(A106:E106)=0,"",IF(OR(NOT(ISNUMBER(A106)),A106&lt;=0),"Ошибка даты",IF(OR(NOT(ISNUMBER(C106)),C106&lt;=0),"Ошибка суммы",IF(OR(NOT(ISNUMBER(B106)),COUNTIFS('График'!$A$15:$A$50,B106,'График'!$B$15:$B$50,"&gt;0",'График'!$C$15:$C$50,"&gt;0")&lt;&gt;1),"Ошибка номера взноса",IF('График'!$C$9="","Нужна дата среза",IF(A106&gt;'График'!$C$9,"Позже даты среза","Учтено"))))))</x:f>
      </x:c>
    </x:row>
    <x:row r="107" ht="30" customHeight="1">
      <x:c r="A107" s="9"/>
      <x:c r="B107" s="28"/>
      <x:c r="C107" s="8"/>
      <x:c r="D107" s="7"/>
      <x:c r="E107" s="7"/>
      <x:c r="F107" s="13" t="str">
        <x:f>IF(COUNTA(A107:E107)=0,"",IF(OR(NOT(ISNUMBER(A107)),A107&lt;=0),"Ошибка даты",IF(OR(NOT(ISNUMBER(C107)),C107&lt;=0),"Ошибка суммы",IF(OR(NOT(ISNUMBER(B107)),COUNTIFS('График'!$A$15:$A$50,B107,'График'!$B$15:$B$50,"&gt;0",'График'!$C$15:$C$50,"&gt;0")&lt;&gt;1),"Ошибка номера взноса",IF('График'!$C$9="","Нужна дата среза",IF(A107&gt;'График'!$C$9,"Позже даты среза","Учтено"))))))</x:f>
      </x:c>
    </x:row>
    <x:row r="108" ht="30" customHeight="1">
      <x:c r="A108" s="9"/>
      <x:c r="B108" s="28"/>
      <x:c r="C108" s="8"/>
      <x:c r="D108" s="7"/>
      <x:c r="E108" s="7"/>
      <x:c r="F108" s="13" t="str">
        <x:f>IF(COUNTA(A108:E108)=0,"",IF(OR(NOT(ISNUMBER(A108)),A108&lt;=0),"Ошибка даты",IF(OR(NOT(ISNUMBER(C108)),C108&lt;=0),"Ошибка суммы",IF(OR(NOT(ISNUMBER(B108)),COUNTIFS('График'!$A$15:$A$50,B108,'График'!$B$15:$B$50,"&gt;0",'График'!$C$15:$C$50,"&gt;0")&lt;&gt;1),"Ошибка номера взноса",IF('График'!$C$9="","Нужна дата среза",IF(A108&gt;'График'!$C$9,"Позже даты среза","Учтено"))))))</x:f>
      </x:c>
    </x:row>
    <x:row r="109" ht="30" customHeight="1">
      <x:c r="A109" s="9"/>
      <x:c r="B109" s="28"/>
      <x:c r="C109" s="8"/>
      <x:c r="D109" s="7"/>
      <x:c r="E109" s="7"/>
      <x:c r="F109" s="13" t="str">
        <x:f>IF(COUNTA(A109:E109)=0,"",IF(OR(NOT(ISNUMBER(A109)),A109&lt;=0),"Ошибка даты",IF(OR(NOT(ISNUMBER(C109)),C109&lt;=0),"Ошибка суммы",IF(OR(NOT(ISNUMBER(B109)),COUNTIFS('График'!$A$15:$A$50,B109,'График'!$B$15:$B$50,"&gt;0",'График'!$C$15:$C$50,"&gt;0")&lt;&gt;1),"Ошибка номера взноса",IF('График'!$C$9="","Нужна дата среза",IF(A109&gt;'График'!$C$9,"Позже даты среза","Учтено"))))))</x:f>
      </x:c>
    </x:row>
    <x:row r="110" ht="30" customHeight="1">
      <x:c r="A110" s="9"/>
      <x:c r="B110" s="28"/>
      <x:c r="C110" s="8"/>
      <x:c r="D110" s="7"/>
      <x:c r="E110" s="7"/>
      <x:c r="F110" s="13" t="str">
        <x:f>IF(COUNTA(A110:E110)=0,"",IF(OR(NOT(ISNUMBER(A110)),A110&lt;=0),"Ошибка даты",IF(OR(NOT(ISNUMBER(C110)),C110&lt;=0),"Ошибка суммы",IF(OR(NOT(ISNUMBER(B110)),COUNTIFS('График'!$A$15:$A$50,B110,'График'!$B$15:$B$50,"&gt;0",'График'!$C$15:$C$50,"&gt;0")&lt;&gt;1),"Ошибка номера взноса",IF('График'!$C$9="","Нужна дата среза",IF(A110&gt;'График'!$C$9,"Позже даты среза","Учтено"))))))</x:f>
      </x:c>
    </x:row>
    <x:row r="111" ht="30" customHeight="1">
      <x:c r="A111" s="9"/>
      <x:c r="B111" s="28"/>
      <x:c r="C111" s="8"/>
      <x:c r="D111" s="7"/>
      <x:c r="E111" s="7"/>
      <x:c r="F111" s="13" t="str">
        <x:f>IF(COUNTA(A111:E111)=0,"",IF(OR(NOT(ISNUMBER(A111)),A111&lt;=0),"Ошибка даты",IF(OR(NOT(ISNUMBER(C111)),C111&lt;=0),"Ошибка суммы",IF(OR(NOT(ISNUMBER(B111)),COUNTIFS('График'!$A$15:$A$50,B111,'График'!$B$15:$B$50,"&gt;0",'График'!$C$15:$C$50,"&gt;0")&lt;&gt;1),"Ошибка номера взноса",IF('График'!$C$9="","Нужна дата среза",IF(A111&gt;'График'!$C$9,"Позже даты среза","Учтено"))))))</x:f>
      </x:c>
    </x:row>
    <x:row r="112" ht="30" customHeight="1">
      <x:c r="A112" s="9"/>
      <x:c r="B112" s="28"/>
      <x:c r="C112" s="8"/>
      <x:c r="D112" s="7"/>
      <x:c r="E112" s="7"/>
      <x:c r="F112" s="13" t="str">
        <x:f>IF(COUNTA(A112:E112)=0,"",IF(OR(NOT(ISNUMBER(A112)),A112&lt;=0),"Ошибка даты",IF(OR(NOT(ISNUMBER(C112)),C112&lt;=0),"Ошибка суммы",IF(OR(NOT(ISNUMBER(B112)),COUNTIFS('График'!$A$15:$A$50,B112,'График'!$B$15:$B$50,"&gt;0",'График'!$C$15:$C$50,"&gt;0")&lt;&gt;1),"Ошибка номера взноса",IF('График'!$C$9="","Нужна дата среза",IF(A112&gt;'График'!$C$9,"Позже даты среза","Учтено"))))))</x:f>
      </x:c>
    </x:row>
    <x:row r="113" ht="30" customHeight="1">
      <x:c r="A113" s="9"/>
      <x:c r="B113" s="28"/>
      <x:c r="C113" s="8"/>
      <x:c r="D113" s="7"/>
      <x:c r="E113" s="7"/>
      <x:c r="F113" s="13" t="str">
        <x:f>IF(COUNTA(A113:E113)=0,"",IF(OR(NOT(ISNUMBER(A113)),A113&lt;=0),"Ошибка даты",IF(OR(NOT(ISNUMBER(C113)),C113&lt;=0),"Ошибка суммы",IF(OR(NOT(ISNUMBER(B113)),COUNTIFS('График'!$A$15:$A$50,B113,'График'!$B$15:$B$50,"&gt;0",'График'!$C$15:$C$50,"&gt;0")&lt;&gt;1),"Ошибка номера взноса",IF('График'!$C$9="","Нужна дата среза",IF(A113&gt;'График'!$C$9,"Позже даты среза","Учтено"))))))</x:f>
      </x:c>
    </x:row>
    <x:row r="114" ht="30" customHeight="1">
      <x:c r="A114" s="9"/>
      <x:c r="B114" s="28"/>
      <x:c r="C114" s="8"/>
      <x:c r="D114" s="7"/>
      <x:c r="E114" s="7"/>
      <x:c r="F114" s="13" t="str">
        <x:f>IF(COUNTA(A114:E114)=0,"",IF(OR(NOT(ISNUMBER(A114)),A114&lt;=0),"Ошибка даты",IF(OR(NOT(ISNUMBER(C114)),C114&lt;=0),"Ошибка суммы",IF(OR(NOT(ISNUMBER(B114)),COUNTIFS('График'!$A$15:$A$50,B114,'График'!$B$15:$B$50,"&gt;0",'График'!$C$15:$C$50,"&gt;0")&lt;&gt;1),"Ошибка номера взноса",IF('График'!$C$9="","Нужна дата среза",IF(A114&gt;'График'!$C$9,"Позже даты среза","Учтено"))))))</x:f>
      </x:c>
    </x:row>
    <x:row r="115" ht="30" customHeight="1">
      <x:c r="A115" s="9"/>
      <x:c r="B115" s="28"/>
      <x:c r="C115" s="8"/>
      <x:c r="D115" s="7"/>
      <x:c r="E115" s="7"/>
      <x:c r="F115" s="13" t="str">
        <x:f>IF(COUNTA(A115:E115)=0,"",IF(OR(NOT(ISNUMBER(A115)),A115&lt;=0),"Ошибка даты",IF(OR(NOT(ISNUMBER(C115)),C115&lt;=0),"Ошибка суммы",IF(OR(NOT(ISNUMBER(B115)),COUNTIFS('График'!$A$15:$A$50,B115,'График'!$B$15:$B$50,"&gt;0",'График'!$C$15:$C$50,"&gt;0")&lt;&gt;1),"Ошибка номера взноса",IF('График'!$C$9="","Нужна дата среза",IF(A115&gt;'График'!$C$9,"Позже даты среза","Учтено"))))))</x:f>
      </x:c>
    </x:row>
    <x:row r="116" ht="30" customHeight="1">
      <x:c r="A116" s="9"/>
      <x:c r="B116" s="28"/>
      <x:c r="C116" s="8"/>
      <x:c r="D116" s="7"/>
      <x:c r="E116" s="7"/>
      <x:c r="F116" s="13" t="str">
        <x:f>IF(COUNTA(A116:E116)=0,"",IF(OR(NOT(ISNUMBER(A116)),A116&lt;=0),"Ошибка даты",IF(OR(NOT(ISNUMBER(C116)),C116&lt;=0),"Ошибка суммы",IF(OR(NOT(ISNUMBER(B116)),COUNTIFS('График'!$A$15:$A$50,B116,'График'!$B$15:$B$50,"&gt;0",'График'!$C$15:$C$50,"&gt;0")&lt;&gt;1),"Ошибка номера взноса",IF('График'!$C$9="","Нужна дата среза",IF(A116&gt;'График'!$C$9,"Позже даты среза","Учтено"))))))</x:f>
      </x:c>
    </x:row>
    <x:row r="117" ht="30" customHeight="1">
      <x:c r="A117" s="9"/>
      <x:c r="B117" s="28"/>
      <x:c r="C117" s="8"/>
      <x:c r="D117" s="7"/>
      <x:c r="E117" s="7"/>
      <x:c r="F117" s="13" t="str">
        <x:f>IF(COUNTA(A117:E117)=0,"",IF(OR(NOT(ISNUMBER(A117)),A117&lt;=0),"Ошибка даты",IF(OR(NOT(ISNUMBER(C117)),C117&lt;=0),"Ошибка суммы",IF(OR(NOT(ISNUMBER(B117)),COUNTIFS('График'!$A$15:$A$50,B117,'График'!$B$15:$B$50,"&gt;0",'График'!$C$15:$C$50,"&gt;0")&lt;&gt;1),"Ошибка номера взноса",IF('График'!$C$9="","Нужна дата среза",IF(A117&gt;'График'!$C$9,"Позже даты среза","Учтено"))))))</x:f>
      </x:c>
    </x:row>
    <x:row r="118" ht="30" customHeight="1">
      <x:c r="A118" s="9"/>
      <x:c r="B118" s="28"/>
      <x:c r="C118" s="8"/>
      <x:c r="D118" s="7"/>
      <x:c r="E118" s="7"/>
      <x:c r="F118" s="13" t="str">
        <x:f>IF(COUNTA(A118:E118)=0,"",IF(OR(NOT(ISNUMBER(A118)),A118&lt;=0),"Ошибка даты",IF(OR(NOT(ISNUMBER(C118)),C118&lt;=0),"Ошибка суммы",IF(OR(NOT(ISNUMBER(B118)),COUNTIFS('График'!$A$15:$A$50,B118,'График'!$B$15:$B$50,"&gt;0",'График'!$C$15:$C$50,"&gt;0")&lt;&gt;1),"Ошибка номера взноса",IF('График'!$C$9="","Нужна дата среза",IF(A118&gt;'График'!$C$9,"Позже даты среза","Учтено"))))))</x:f>
      </x:c>
    </x:row>
    <x:row r="119" ht="30" customHeight="1">
      <x:c r="A119" s="9"/>
      <x:c r="B119" s="28"/>
      <x:c r="C119" s="8"/>
      <x:c r="D119" s="7"/>
      <x:c r="E119" s="7"/>
      <x:c r="F119" s="13" t="str">
        <x:f>IF(COUNTA(A119:E119)=0,"",IF(OR(NOT(ISNUMBER(A119)),A119&lt;=0),"Ошибка даты",IF(OR(NOT(ISNUMBER(C119)),C119&lt;=0),"Ошибка суммы",IF(OR(NOT(ISNUMBER(B119)),COUNTIFS('График'!$A$15:$A$50,B119,'График'!$B$15:$B$50,"&gt;0",'График'!$C$15:$C$50,"&gt;0")&lt;&gt;1),"Ошибка номера взноса",IF('График'!$C$9="","Нужна дата среза",IF(A119&gt;'График'!$C$9,"Позже даты среза","Учтено"))))))</x:f>
      </x:c>
    </x:row>
    <x:row r="120" ht="30" customHeight="1">
      <x:c r="A120" s="9"/>
      <x:c r="B120" s="28"/>
      <x:c r="C120" s="8"/>
      <x:c r="D120" s="7"/>
      <x:c r="E120" s="7"/>
      <x:c r="F120" s="13" t="str">
        <x:f>IF(COUNTA(A120:E120)=0,"",IF(OR(NOT(ISNUMBER(A120)),A120&lt;=0),"Ошибка даты",IF(OR(NOT(ISNUMBER(C120)),C120&lt;=0),"Ошибка суммы",IF(OR(NOT(ISNUMBER(B120)),COUNTIFS('График'!$A$15:$A$50,B120,'График'!$B$15:$B$50,"&gt;0",'График'!$C$15:$C$50,"&gt;0")&lt;&gt;1),"Ошибка номера взноса",IF('График'!$C$9="","Нужна дата среза",IF(A120&gt;'График'!$C$9,"Позже даты среза","Учтено"))))))</x:f>
      </x:c>
    </x:row>
    <x:row r="121" ht="30" customHeight="1">
      <x:c r="A121" s="9"/>
      <x:c r="B121" s="28"/>
      <x:c r="C121" s="8"/>
      <x:c r="D121" s="7"/>
      <x:c r="E121" s="7"/>
      <x:c r="F121" s="13" t="str">
        <x:f>IF(COUNTA(A121:E121)=0,"",IF(OR(NOT(ISNUMBER(A121)),A121&lt;=0),"Ошибка даты",IF(OR(NOT(ISNUMBER(C121)),C121&lt;=0),"Ошибка суммы",IF(OR(NOT(ISNUMBER(B121)),COUNTIFS('График'!$A$15:$A$50,B121,'График'!$B$15:$B$50,"&gt;0",'График'!$C$15:$C$50,"&gt;0")&lt;&gt;1),"Ошибка номера взноса",IF('График'!$C$9="","Нужна дата среза",IF(A121&gt;'График'!$C$9,"Позже даты среза","Учтено"))))))</x:f>
      </x:c>
    </x:row>
    <x:row r="122" ht="30" customHeight="1">
      <x:c r="A122" s="9"/>
      <x:c r="B122" s="28"/>
      <x:c r="C122" s="8"/>
      <x:c r="D122" s="7"/>
      <x:c r="E122" s="7"/>
      <x:c r="F122" s="13" t="str">
        <x:f>IF(COUNTA(A122:E122)=0,"",IF(OR(NOT(ISNUMBER(A122)),A122&lt;=0),"Ошибка даты",IF(OR(NOT(ISNUMBER(C122)),C122&lt;=0),"Ошибка суммы",IF(OR(NOT(ISNUMBER(B122)),COUNTIFS('График'!$A$15:$A$50,B122,'График'!$B$15:$B$50,"&gt;0",'График'!$C$15:$C$50,"&gt;0")&lt;&gt;1),"Ошибка номера взноса",IF('График'!$C$9="","Нужна дата среза",IF(A122&gt;'График'!$C$9,"Позже даты среза","Учтено"))))))</x:f>
      </x:c>
    </x:row>
    <x:row r="123" ht="30" customHeight="1">
      <x:c r="A123" s="9"/>
      <x:c r="B123" s="28"/>
      <x:c r="C123" s="8"/>
      <x:c r="D123" s="7"/>
      <x:c r="E123" s="7"/>
      <x:c r="F123" s="13" t="str">
        <x:f>IF(COUNTA(A123:E123)=0,"",IF(OR(NOT(ISNUMBER(A123)),A123&lt;=0),"Ошибка даты",IF(OR(NOT(ISNUMBER(C123)),C123&lt;=0),"Ошибка суммы",IF(OR(NOT(ISNUMBER(B123)),COUNTIFS('График'!$A$15:$A$50,B123,'График'!$B$15:$B$50,"&gt;0",'График'!$C$15:$C$50,"&gt;0")&lt;&gt;1),"Ошибка номера взноса",IF('График'!$C$9="","Нужна дата среза",IF(A123&gt;'График'!$C$9,"Позже даты среза","Учтено"))))))</x:f>
      </x:c>
    </x:row>
    <x:row r="124" ht="30" customHeight="1">
      <x:c r="A124" s="9"/>
      <x:c r="B124" s="28"/>
      <x:c r="C124" s="8"/>
      <x:c r="D124" s="7"/>
      <x:c r="E124" s="7"/>
      <x:c r="F124" s="13" t="str">
        <x:f>IF(COUNTA(A124:E124)=0,"",IF(OR(NOT(ISNUMBER(A124)),A124&lt;=0),"Ошибка даты",IF(OR(NOT(ISNUMBER(C124)),C124&lt;=0),"Ошибка суммы",IF(OR(NOT(ISNUMBER(B124)),COUNTIFS('График'!$A$15:$A$50,B124,'График'!$B$15:$B$50,"&gt;0",'График'!$C$15:$C$50,"&gt;0")&lt;&gt;1),"Ошибка номера взноса",IF('График'!$C$9="","Нужна дата среза",IF(A124&gt;'График'!$C$9,"Позже даты среза","Учтено"))))))</x:f>
      </x:c>
    </x:row>
    <x:row r="125" ht="30" customHeight="1">
      <x:c r="A125" s="9"/>
      <x:c r="B125" s="28"/>
      <x:c r="C125" s="8"/>
      <x:c r="D125" s="7"/>
      <x:c r="E125" s="7"/>
      <x:c r="F125" s="13" t="str">
        <x:f>IF(COUNTA(A125:E125)=0,"",IF(OR(NOT(ISNUMBER(A125)),A125&lt;=0),"Ошибка даты",IF(OR(NOT(ISNUMBER(C125)),C125&lt;=0),"Ошибка суммы",IF(OR(NOT(ISNUMBER(B125)),COUNTIFS('График'!$A$15:$A$50,B125,'График'!$B$15:$B$50,"&gt;0",'График'!$C$15:$C$50,"&gt;0")&lt;&gt;1),"Ошибка номера взноса",IF('График'!$C$9="","Нужна дата среза",IF(A125&gt;'График'!$C$9,"Позже даты среза","Учтено"))))))</x:f>
      </x:c>
    </x:row>
    <x:row r="126" ht="30" customHeight="1">
      <x:c r="A126" s="9"/>
      <x:c r="B126" s="28"/>
      <x:c r="C126" s="8"/>
      <x:c r="D126" s="7"/>
      <x:c r="E126" s="7"/>
      <x:c r="F126" s="13" t="str">
        <x:f>IF(COUNTA(A126:E126)=0,"",IF(OR(NOT(ISNUMBER(A126)),A126&lt;=0),"Ошибка даты",IF(OR(NOT(ISNUMBER(C126)),C126&lt;=0),"Ошибка суммы",IF(OR(NOT(ISNUMBER(B126)),COUNTIFS('График'!$A$15:$A$50,B126,'График'!$B$15:$B$50,"&gt;0",'График'!$C$15:$C$50,"&gt;0")&lt;&gt;1),"Ошибка номера взноса",IF('График'!$C$9="","Нужна дата среза",IF(A126&gt;'График'!$C$9,"Позже даты среза","Учтено"))))))</x:f>
      </x:c>
    </x:row>
    <x:row r="127" ht="30" customHeight="1">
      <x:c r="A127" s="9"/>
      <x:c r="B127" s="28"/>
      <x:c r="C127" s="8"/>
      <x:c r="D127" s="7"/>
      <x:c r="E127" s="7"/>
      <x:c r="F127" s="13" t="str">
        <x:f>IF(COUNTA(A127:E127)=0,"",IF(OR(NOT(ISNUMBER(A127)),A127&lt;=0),"Ошибка даты",IF(OR(NOT(ISNUMBER(C127)),C127&lt;=0),"Ошибка суммы",IF(OR(NOT(ISNUMBER(B127)),COUNTIFS('График'!$A$15:$A$50,B127,'График'!$B$15:$B$50,"&gt;0",'График'!$C$15:$C$50,"&gt;0")&lt;&gt;1),"Ошибка номера взноса",IF('График'!$C$9="","Нужна дата среза",IF(A127&gt;'График'!$C$9,"Позже даты среза","Учтено"))))))</x:f>
      </x:c>
    </x:row>
    <x:row r="128" ht="30" customHeight="1">
      <x:c r="A128" s="9"/>
      <x:c r="B128" s="28"/>
      <x:c r="C128" s="8"/>
      <x:c r="D128" s="7"/>
      <x:c r="E128" s="7"/>
      <x:c r="F128" s="13" t="str">
        <x:f>IF(COUNTA(A128:E128)=0,"",IF(OR(NOT(ISNUMBER(A128)),A128&lt;=0),"Ошибка даты",IF(OR(NOT(ISNUMBER(C128)),C128&lt;=0),"Ошибка суммы",IF(OR(NOT(ISNUMBER(B128)),COUNTIFS('График'!$A$15:$A$50,B128,'График'!$B$15:$B$50,"&gt;0",'График'!$C$15:$C$50,"&gt;0")&lt;&gt;1),"Ошибка номера взноса",IF('График'!$C$9="","Нужна дата среза",IF(A128&gt;'График'!$C$9,"Позже даты среза","Учтено"))))))</x:f>
      </x:c>
    </x:row>
    <x:row r="129" ht="30" customHeight="1">
      <x:c r="A129" s="9"/>
      <x:c r="B129" s="28"/>
      <x:c r="C129" s="8"/>
      <x:c r="D129" s="7"/>
      <x:c r="E129" s="7"/>
      <x:c r="F129" s="13" t="str">
        <x:f>IF(COUNTA(A129:E129)=0,"",IF(OR(NOT(ISNUMBER(A129)),A129&lt;=0),"Ошибка даты",IF(OR(NOT(ISNUMBER(C129)),C129&lt;=0),"Ошибка суммы",IF(OR(NOT(ISNUMBER(B129)),COUNTIFS('График'!$A$15:$A$50,B129,'График'!$B$15:$B$50,"&gt;0",'График'!$C$15:$C$50,"&gt;0")&lt;&gt;1),"Ошибка номера взноса",IF('График'!$C$9="","Нужна дата среза",IF(A129&gt;'График'!$C$9,"Позже даты среза","Учтено"))))))</x:f>
      </x:c>
    </x:row>
    <x:row r="130" ht="30" customHeight="1">
      <x:c r="A130" s="9"/>
      <x:c r="B130" s="28"/>
      <x:c r="C130" s="8"/>
      <x:c r="D130" s="7"/>
      <x:c r="E130" s="7"/>
      <x:c r="F130" s="13" t="str">
        <x:f>IF(COUNTA(A130:E130)=0,"",IF(OR(NOT(ISNUMBER(A130)),A130&lt;=0),"Ошибка даты",IF(OR(NOT(ISNUMBER(C130)),C130&lt;=0),"Ошибка суммы",IF(OR(NOT(ISNUMBER(B130)),COUNTIFS('График'!$A$15:$A$50,B130,'График'!$B$15:$B$50,"&gt;0",'График'!$C$15:$C$50,"&gt;0")&lt;&gt;1),"Ошибка номера взноса",IF('График'!$C$9="","Нужна дата среза",IF(A130&gt;'График'!$C$9,"Позже даты среза","Учтено"))))))</x:f>
      </x:c>
    </x:row>
    <x:row r="131" ht="30" customHeight="1">
      <x:c r="A131" s="9"/>
      <x:c r="B131" s="28"/>
      <x:c r="C131" s="8"/>
      <x:c r="D131" s="7"/>
      <x:c r="E131" s="7"/>
      <x:c r="F131" s="13" t="str">
        <x:f>IF(COUNTA(A131:E131)=0,"",IF(OR(NOT(ISNUMBER(A131)),A131&lt;=0),"Ошибка даты",IF(OR(NOT(ISNUMBER(C131)),C131&lt;=0),"Ошибка суммы",IF(OR(NOT(ISNUMBER(B131)),COUNTIFS('График'!$A$15:$A$50,B131,'График'!$B$15:$B$50,"&gt;0",'График'!$C$15:$C$50,"&gt;0")&lt;&gt;1),"Ошибка номера взноса",IF('График'!$C$9="","Нужна дата среза",IF(A131&gt;'График'!$C$9,"Позже даты среза","Учтено"))))))</x:f>
      </x:c>
    </x:row>
    <x:row r="132" ht="30" customHeight="1">
      <x:c r="A132" s="9"/>
      <x:c r="B132" s="28"/>
      <x:c r="C132" s="8"/>
      <x:c r="D132" s="7"/>
      <x:c r="E132" s="7"/>
      <x:c r="F132" s="13" t="str">
        <x:f>IF(COUNTA(A132:E132)=0,"",IF(OR(NOT(ISNUMBER(A132)),A132&lt;=0),"Ошибка даты",IF(OR(NOT(ISNUMBER(C132)),C132&lt;=0),"Ошибка суммы",IF(OR(NOT(ISNUMBER(B132)),COUNTIFS('График'!$A$15:$A$50,B132,'График'!$B$15:$B$50,"&gt;0",'График'!$C$15:$C$50,"&gt;0")&lt;&gt;1),"Ошибка номера взноса",IF('График'!$C$9="","Нужна дата среза",IF(A132&gt;'График'!$C$9,"Позже даты среза","Учтено"))))))</x:f>
      </x:c>
    </x:row>
    <x:row r="133" ht="30" customHeight="1">
      <x:c r="A133" s="9"/>
      <x:c r="B133" s="28"/>
      <x:c r="C133" s="8"/>
      <x:c r="D133" s="7"/>
      <x:c r="E133" s="7"/>
      <x:c r="F133" s="13" t="str">
        <x:f>IF(COUNTA(A133:E133)=0,"",IF(OR(NOT(ISNUMBER(A133)),A133&lt;=0),"Ошибка даты",IF(OR(NOT(ISNUMBER(C133)),C133&lt;=0),"Ошибка суммы",IF(OR(NOT(ISNUMBER(B133)),COUNTIFS('График'!$A$15:$A$50,B133,'График'!$B$15:$B$50,"&gt;0",'График'!$C$15:$C$50,"&gt;0")&lt;&gt;1),"Ошибка номера взноса",IF('График'!$C$9="","Нужна дата среза",IF(A133&gt;'График'!$C$9,"Позже даты среза","Учтено"))))))</x:f>
      </x:c>
    </x:row>
    <x:row r="134" ht="30" customHeight="1">
      <x:c r="A134" s="9"/>
      <x:c r="B134" s="28"/>
      <x:c r="C134" s="8"/>
      <x:c r="D134" s="7"/>
      <x:c r="E134" s="7"/>
      <x:c r="F134" s="13" t="str">
        <x:f>IF(COUNTA(A134:E134)=0,"",IF(OR(NOT(ISNUMBER(A134)),A134&lt;=0),"Ошибка даты",IF(OR(NOT(ISNUMBER(C134)),C134&lt;=0),"Ошибка суммы",IF(OR(NOT(ISNUMBER(B134)),COUNTIFS('График'!$A$15:$A$50,B134,'График'!$B$15:$B$50,"&gt;0",'График'!$C$15:$C$50,"&gt;0")&lt;&gt;1),"Ошибка номера взноса",IF('График'!$C$9="","Нужна дата среза",IF(A134&gt;'График'!$C$9,"Позже даты среза","Учтено"))))))</x:f>
      </x:c>
    </x:row>
    <x:row r="135" ht="30" customHeight="1">
      <x:c r="A135" s="9"/>
      <x:c r="B135" s="28"/>
      <x:c r="C135" s="8"/>
      <x:c r="D135" s="7"/>
      <x:c r="E135" s="7"/>
      <x:c r="F135" s="13" t="str">
        <x:f>IF(COUNTA(A135:E135)=0,"",IF(OR(NOT(ISNUMBER(A135)),A135&lt;=0),"Ошибка даты",IF(OR(NOT(ISNUMBER(C135)),C135&lt;=0),"Ошибка суммы",IF(OR(NOT(ISNUMBER(B135)),COUNTIFS('График'!$A$15:$A$50,B135,'График'!$B$15:$B$50,"&gt;0",'График'!$C$15:$C$50,"&gt;0")&lt;&gt;1),"Ошибка номера взноса",IF('График'!$C$9="","Нужна дата среза",IF(A135&gt;'График'!$C$9,"Позже даты среза","Учтено"))))))</x:f>
      </x:c>
    </x:row>
    <x:row r="136" ht="30" customHeight="1">
      <x:c r="A136" s="9"/>
      <x:c r="B136" s="28"/>
      <x:c r="C136" s="8"/>
      <x:c r="D136" s="7"/>
      <x:c r="E136" s="7"/>
      <x:c r="F136" s="13" t="str">
        <x:f>IF(COUNTA(A136:E136)=0,"",IF(OR(NOT(ISNUMBER(A136)),A136&lt;=0),"Ошибка даты",IF(OR(NOT(ISNUMBER(C136)),C136&lt;=0),"Ошибка суммы",IF(OR(NOT(ISNUMBER(B136)),COUNTIFS('График'!$A$15:$A$50,B136,'График'!$B$15:$B$50,"&gt;0",'График'!$C$15:$C$50,"&gt;0")&lt;&gt;1),"Ошибка номера взноса",IF('График'!$C$9="","Нужна дата среза",IF(A136&gt;'График'!$C$9,"Позже даты среза","Учтено"))))))</x:f>
      </x:c>
    </x:row>
    <x:row r="137" ht="30" customHeight="1">
      <x:c r="A137" s="9"/>
      <x:c r="B137" s="28"/>
      <x:c r="C137" s="8"/>
      <x:c r="D137" s="7"/>
      <x:c r="E137" s="7"/>
      <x:c r="F137" s="13" t="str">
        <x:f>IF(COUNTA(A137:E137)=0,"",IF(OR(NOT(ISNUMBER(A137)),A137&lt;=0),"Ошибка даты",IF(OR(NOT(ISNUMBER(C137)),C137&lt;=0),"Ошибка суммы",IF(OR(NOT(ISNUMBER(B137)),COUNTIFS('График'!$A$15:$A$50,B137,'График'!$B$15:$B$50,"&gt;0",'График'!$C$15:$C$50,"&gt;0")&lt;&gt;1),"Ошибка номера взноса",IF('График'!$C$9="","Нужна дата среза",IF(A137&gt;'График'!$C$9,"Позже даты среза","Учтено"))))))</x:f>
      </x:c>
    </x:row>
    <x:row r="138" ht="30" customHeight="1">
      <x:c r="A138" s="9"/>
      <x:c r="B138" s="28"/>
      <x:c r="C138" s="8"/>
      <x:c r="D138" s="7"/>
      <x:c r="E138" s="7"/>
      <x:c r="F138" s="13" t="str">
        <x:f>IF(COUNTA(A138:E138)=0,"",IF(OR(NOT(ISNUMBER(A138)),A138&lt;=0),"Ошибка даты",IF(OR(NOT(ISNUMBER(C138)),C138&lt;=0),"Ошибка суммы",IF(OR(NOT(ISNUMBER(B138)),COUNTIFS('График'!$A$15:$A$50,B138,'График'!$B$15:$B$50,"&gt;0",'График'!$C$15:$C$50,"&gt;0")&lt;&gt;1),"Ошибка номера взноса",IF('График'!$C$9="","Нужна дата среза",IF(A138&gt;'График'!$C$9,"Позже даты среза","Учтено"))))))</x:f>
      </x:c>
    </x:row>
    <x:row r="139" ht="30" customHeight="1">
      <x:c r="A139" s="9"/>
      <x:c r="B139" s="28"/>
      <x:c r="C139" s="8"/>
      <x:c r="D139" s="7"/>
      <x:c r="E139" s="7"/>
      <x:c r="F139" s="13" t="str">
        <x:f>IF(COUNTA(A139:E139)=0,"",IF(OR(NOT(ISNUMBER(A139)),A139&lt;=0),"Ошибка даты",IF(OR(NOT(ISNUMBER(C139)),C139&lt;=0),"Ошибка суммы",IF(OR(NOT(ISNUMBER(B139)),COUNTIFS('График'!$A$15:$A$50,B139,'График'!$B$15:$B$50,"&gt;0",'График'!$C$15:$C$50,"&gt;0")&lt;&gt;1),"Ошибка номера взноса",IF('График'!$C$9="","Нужна дата среза",IF(A139&gt;'График'!$C$9,"Позже даты среза","Учтено"))))))</x:f>
      </x:c>
    </x:row>
    <x:row r="140" ht="30" customHeight="1">
      <x:c r="A140" s="9"/>
      <x:c r="B140" s="28"/>
      <x:c r="C140" s="8"/>
      <x:c r="D140" s="7"/>
      <x:c r="E140" s="7"/>
      <x:c r="F140" s="13" t="str">
        <x:f>IF(COUNTA(A140:E140)=0,"",IF(OR(NOT(ISNUMBER(A140)),A140&lt;=0),"Ошибка даты",IF(OR(NOT(ISNUMBER(C140)),C140&lt;=0),"Ошибка суммы",IF(OR(NOT(ISNUMBER(B140)),COUNTIFS('График'!$A$15:$A$50,B140,'График'!$B$15:$B$50,"&gt;0",'График'!$C$15:$C$50,"&gt;0")&lt;&gt;1),"Ошибка номера взноса",IF('График'!$C$9="","Нужна дата среза",IF(A140&gt;'График'!$C$9,"Позже даты среза","Учтено"))))))</x:f>
      </x:c>
    </x:row>
    <x:row r="141" ht="30" customHeight="1">
      <x:c r="A141" s="9"/>
      <x:c r="B141" s="28"/>
      <x:c r="C141" s="8"/>
      <x:c r="D141" s="7"/>
      <x:c r="E141" s="7"/>
      <x:c r="F141" s="13" t="str">
        <x:f>IF(COUNTA(A141:E141)=0,"",IF(OR(NOT(ISNUMBER(A141)),A141&lt;=0),"Ошибка даты",IF(OR(NOT(ISNUMBER(C141)),C141&lt;=0),"Ошибка суммы",IF(OR(NOT(ISNUMBER(B141)),COUNTIFS('График'!$A$15:$A$50,B141,'График'!$B$15:$B$50,"&gt;0",'График'!$C$15:$C$50,"&gt;0")&lt;&gt;1),"Ошибка номера взноса",IF('График'!$C$9="","Нужна дата среза",IF(A141&gt;'График'!$C$9,"Позже даты среза","Учтено"))))))</x:f>
      </x:c>
    </x:row>
    <x:row r="142" ht="30" customHeight="1">
      <x:c r="A142" s="9"/>
      <x:c r="B142" s="28"/>
      <x:c r="C142" s="8"/>
      <x:c r="D142" s="7"/>
      <x:c r="E142" s="7"/>
      <x:c r="F142" s="13" t="str">
        <x:f>IF(COUNTA(A142:E142)=0,"",IF(OR(NOT(ISNUMBER(A142)),A142&lt;=0),"Ошибка даты",IF(OR(NOT(ISNUMBER(C142)),C142&lt;=0),"Ошибка суммы",IF(OR(NOT(ISNUMBER(B142)),COUNTIFS('График'!$A$15:$A$50,B142,'График'!$B$15:$B$50,"&gt;0",'График'!$C$15:$C$50,"&gt;0")&lt;&gt;1),"Ошибка номера взноса",IF('График'!$C$9="","Нужна дата среза",IF(A142&gt;'График'!$C$9,"Позже даты среза","Учтено"))))))</x:f>
      </x:c>
    </x:row>
    <x:row r="143" ht="30" customHeight="1">
      <x:c r="A143" s="9"/>
      <x:c r="B143" s="28"/>
      <x:c r="C143" s="8"/>
      <x:c r="D143" s="7"/>
      <x:c r="E143" s="7"/>
      <x:c r="F143" s="13" t="str">
        <x:f>IF(COUNTA(A143:E143)=0,"",IF(OR(NOT(ISNUMBER(A143)),A143&lt;=0),"Ошибка даты",IF(OR(NOT(ISNUMBER(C143)),C143&lt;=0),"Ошибка суммы",IF(OR(NOT(ISNUMBER(B143)),COUNTIFS('График'!$A$15:$A$50,B143,'График'!$B$15:$B$50,"&gt;0",'График'!$C$15:$C$50,"&gt;0")&lt;&gt;1),"Ошибка номера взноса",IF('График'!$C$9="","Нужна дата среза",IF(A143&gt;'График'!$C$9,"Позже даты среза","Учтено"))))))</x:f>
      </x:c>
    </x:row>
    <x:row r="144" ht="30" customHeight="1">
      <x:c r="A144" s="9"/>
      <x:c r="B144" s="28"/>
      <x:c r="C144" s="8"/>
      <x:c r="D144" s="7"/>
      <x:c r="E144" s="7"/>
      <x:c r="F144" s="13" t="str">
        <x:f>IF(COUNTA(A144:E144)=0,"",IF(OR(NOT(ISNUMBER(A144)),A144&lt;=0),"Ошибка даты",IF(OR(NOT(ISNUMBER(C144)),C144&lt;=0),"Ошибка суммы",IF(OR(NOT(ISNUMBER(B144)),COUNTIFS('График'!$A$15:$A$50,B144,'График'!$B$15:$B$50,"&gt;0",'График'!$C$15:$C$50,"&gt;0")&lt;&gt;1),"Ошибка номера взноса",IF('График'!$C$9="","Нужна дата среза",IF(A144&gt;'График'!$C$9,"Позже даты среза","Учтено"))))))</x:f>
      </x:c>
    </x:row>
    <x:row r="145" ht="30" customHeight="1">
      <x:c r="A145" s="9"/>
      <x:c r="B145" s="28"/>
      <x:c r="C145" s="8"/>
      <x:c r="D145" s="7"/>
      <x:c r="E145" s="7"/>
      <x:c r="F145" s="13" t="str">
        <x:f>IF(COUNTA(A145:E145)=0,"",IF(OR(NOT(ISNUMBER(A145)),A145&lt;=0),"Ошибка даты",IF(OR(NOT(ISNUMBER(C145)),C145&lt;=0),"Ошибка суммы",IF(OR(NOT(ISNUMBER(B145)),COUNTIFS('График'!$A$15:$A$50,B145,'График'!$B$15:$B$50,"&gt;0",'График'!$C$15:$C$50,"&gt;0")&lt;&gt;1),"Ошибка номера взноса",IF('График'!$C$9="","Нужна дата среза",IF(A145&gt;'График'!$C$9,"Позже даты среза","Учтено"))))))</x:f>
      </x:c>
    </x:row>
    <x:row r="146" ht="30" customHeight="1">
      <x:c r="A146" s="9"/>
      <x:c r="B146" s="28"/>
      <x:c r="C146" s="8"/>
      <x:c r="D146" s="7"/>
      <x:c r="E146" s="7"/>
      <x:c r="F146" s="13" t="str">
        <x:f>IF(COUNTA(A146:E146)=0,"",IF(OR(NOT(ISNUMBER(A146)),A146&lt;=0),"Ошибка даты",IF(OR(NOT(ISNUMBER(C146)),C146&lt;=0),"Ошибка суммы",IF(OR(NOT(ISNUMBER(B146)),COUNTIFS('График'!$A$15:$A$50,B146,'График'!$B$15:$B$50,"&gt;0",'График'!$C$15:$C$50,"&gt;0")&lt;&gt;1),"Ошибка номера взноса",IF('График'!$C$9="","Нужна дата среза",IF(A146&gt;'График'!$C$9,"Позже даты среза","Учтено"))))))</x:f>
      </x:c>
    </x:row>
    <x:row r="147" ht="30" customHeight="1">
      <x:c r="A147" s="9"/>
      <x:c r="B147" s="28"/>
      <x:c r="C147" s="8"/>
      <x:c r="D147" s="7"/>
      <x:c r="E147" s="7"/>
      <x:c r="F147" s="13" t="str">
        <x:f>IF(COUNTA(A147:E147)=0,"",IF(OR(NOT(ISNUMBER(A147)),A147&lt;=0),"Ошибка даты",IF(OR(NOT(ISNUMBER(C147)),C147&lt;=0),"Ошибка суммы",IF(OR(NOT(ISNUMBER(B147)),COUNTIFS('График'!$A$15:$A$50,B147,'График'!$B$15:$B$50,"&gt;0",'График'!$C$15:$C$50,"&gt;0")&lt;&gt;1),"Ошибка номера взноса",IF('График'!$C$9="","Нужна дата среза",IF(A147&gt;'График'!$C$9,"Позже даты среза","Учтено"))))))</x:f>
      </x:c>
    </x:row>
    <x:row r="148" ht="30" customHeight="1">
      <x:c r="A148" s="9"/>
      <x:c r="B148" s="28"/>
      <x:c r="C148" s="8"/>
      <x:c r="D148" s="7"/>
      <x:c r="E148" s="7"/>
      <x:c r="F148" s="13" t="str">
        <x:f>IF(COUNTA(A148:E148)=0,"",IF(OR(NOT(ISNUMBER(A148)),A148&lt;=0),"Ошибка даты",IF(OR(NOT(ISNUMBER(C148)),C148&lt;=0),"Ошибка суммы",IF(OR(NOT(ISNUMBER(B148)),COUNTIFS('График'!$A$15:$A$50,B148,'График'!$B$15:$B$50,"&gt;0",'График'!$C$15:$C$50,"&gt;0")&lt;&gt;1),"Ошибка номера взноса",IF('График'!$C$9="","Нужна дата среза",IF(A148&gt;'График'!$C$9,"Позже даты среза","Учтено"))))))</x:f>
      </x:c>
    </x:row>
    <x:row r="149" ht="30" customHeight="1">
      <x:c r="A149" s="9"/>
      <x:c r="B149" s="28"/>
      <x:c r="C149" s="8"/>
      <x:c r="D149" s="7"/>
      <x:c r="E149" s="7"/>
      <x:c r="F149" s="13" t="str">
        <x:f>IF(COUNTA(A149:E149)=0,"",IF(OR(NOT(ISNUMBER(A149)),A149&lt;=0),"Ошибка даты",IF(OR(NOT(ISNUMBER(C149)),C149&lt;=0),"Ошибка суммы",IF(OR(NOT(ISNUMBER(B149)),COUNTIFS('График'!$A$15:$A$50,B149,'График'!$B$15:$B$50,"&gt;0",'График'!$C$15:$C$50,"&gt;0")&lt;&gt;1),"Ошибка номера взноса",IF('График'!$C$9="","Нужна дата среза",IF(A149&gt;'График'!$C$9,"Позже даты среза","Учтено"))))))</x:f>
      </x:c>
    </x:row>
    <x:row r="150" ht="30" customHeight="1">
      <x:c r="A150" s="9"/>
      <x:c r="B150" s="28"/>
      <x:c r="C150" s="8"/>
      <x:c r="D150" s="7"/>
      <x:c r="E150" s="7"/>
      <x:c r="F150" s="13" t="str">
        <x:f>IF(COUNTA(A150:E150)=0,"",IF(OR(NOT(ISNUMBER(A150)),A150&lt;=0),"Ошибка даты",IF(OR(NOT(ISNUMBER(C150)),C150&lt;=0),"Ошибка суммы",IF(OR(NOT(ISNUMBER(B150)),COUNTIFS('График'!$A$15:$A$50,B150,'График'!$B$15:$B$50,"&gt;0",'График'!$C$15:$C$50,"&gt;0")&lt;&gt;1),"Ошибка номера взноса",IF('График'!$C$9="","Нужна дата среза",IF(A150&gt;'График'!$C$9,"Позже даты среза","Учтено"))))))</x:f>
      </x:c>
    </x:row>
    <x:row r="151" ht="30" customHeight="1">
      <x:c r="A151" s="9"/>
      <x:c r="B151" s="28"/>
      <x:c r="C151" s="8"/>
      <x:c r="D151" s="7"/>
      <x:c r="E151" s="7"/>
      <x:c r="F151" s="13" t="str">
        <x:f>IF(COUNTA(A151:E151)=0,"",IF(OR(NOT(ISNUMBER(A151)),A151&lt;=0),"Ошибка даты",IF(OR(NOT(ISNUMBER(C151)),C151&lt;=0),"Ошибка суммы",IF(OR(NOT(ISNUMBER(B151)),COUNTIFS('График'!$A$15:$A$50,B151,'График'!$B$15:$B$50,"&gt;0",'График'!$C$15:$C$50,"&gt;0")&lt;&gt;1),"Ошибка номера взноса",IF('График'!$C$9="","Нужна дата среза",IF(A151&gt;'График'!$C$9,"Позже даты среза","Учтено"))))))</x:f>
      </x:c>
    </x:row>
    <x:row r="152" ht="30" customHeight="1">
      <x:c r="A152" s="9"/>
      <x:c r="B152" s="28"/>
      <x:c r="C152" s="8"/>
      <x:c r="D152" s="7"/>
      <x:c r="E152" s="7"/>
      <x:c r="F152" s="13" t="str">
        <x:f>IF(COUNTA(A152:E152)=0,"",IF(OR(NOT(ISNUMBER(A152)),A152&lt;=0),"Ошибка даты",IF(OR(NOT(ISNUMBER(C152)),C152&lt;=0),"Ошибка суммы",IF(OR(NOT(ISNUMBER(B152)),COUNTIFS('График'!$A$15:$A$50,B152,'График'!$B$15:$B$50,"&gt;0",'График'!$C$15:$C$50,"&gt;0")&lt;&gt;1),"Ошибка номера взноса",IF('График'!$C$9="","Нужна дата среза",IF(A152&gt;'График'!$C$9,"Позже даты среза","Учтено"))))))</x:f>
      </x:c>
    </x:row>
    <x:row r="153" ht="30" customHeight="1">
      <x:c r="A153" s="9"/>
      <x:c r="B153" s="28"/>
      <x:c r="C153" s="8"/>
      <x:c r="D153" s="7"/>
      <x:c r="E153" s="7"/>
      <x:c r="F153" s="13" t="str">
        <x:f>IF(COUNTA(A153:E153)=0,"",IF(OR(NOT(ISNUMBER(A153)),A153&lt;=0),"Ошибка даты",IF(OR(NOT(ISNUMBER(C153)),C153&lt;=0),"Ошибка суммы",IF(OR(NOT(ISNUMBER(B153)),COUNTIFS('График'!$A$15:$A$50,B153,'График'!$B$15:$B$50,"&gt;0",'График'!$C$15:$C$50,"&gt;0")&lt;&gt;1),"Ошибка номера взноса",IF('График'!$C$9="","Нужна дата среза",IF(A153&gt;'График'!$C$9,"Позже даты среза","Учтено"))))))</x:f>
      </x:c>
    </x:row>
    <x:row r="154" ht="30" customHeight="1">
      <x:c r="A154" s="9"/>
      <x:c r="B154" s="28"/>
      <x:c r="C154" s="8"/>
      <x:c r="D154" s="7"/>
      <x:c r="E154" s="7"/>
      <x:c r="F154" s="13" t="str">
        <x:f>IF(COUNTA(A154:E154)=0,"",IF(OR(NOT(ISNUMBER(A154)),A154&lt;=0),"Ошибка даты",IF(OR(NOT(ISNUMBER(C154)),C154&lt;=0),"Ошибка суммы",IF(OR(NOT(ISNUMBER(B154)),COUNTIFS('График'!$A$15:$A$50,B154,'График'!$B$15:$B$50,"&gt;0",'График'!$C$15:$C$50,"&gt;0")&lt;&gt;1),"Ошибка номера взноса",IF('График'!$C$9="","Нужна дата среза",IF(A154&gt;'График'!$C$9,"Позже даты среза","Учтено"))))))</x:f>
      </x:c>
    </x:row>
    <x:row r="155" ht="30" customHeight="1">
      <x:c r="A155" s="9"/>
      <x:c r="B155" s="28"/>
      <x:c r="C155" s="8"/>
      <x:c r="D155" s="7"/>
      <x:c r="E155" s="7"/>
      <x:c r="F155" s="13" t="str">
        <x:f>IF(COUNTA(A155:E155)=0,"",IF(OR(NOT(ISNUMBER(A155)),A155&lt;=0),"Ошибка даты",IF(OR(NOT(ISNUMBER(C155)),C155&lt;=0),"Ошибка суммы",IF(OR(NOT(ISNUMBER(B155)),COUNTIFS('График'!$A$15:$A$50,B155,'График'!$B$15:$B$50,"&gt;0",'График'!$C$15:$C$50,"&gt;0")&lt;&gt;1),"Ошибка номера взноса",IF('График'!$C$9="","Нужна дата среза",IF(A155&gt;'График'!$C$9,"Позже даты среза","Учтено"))))))</x:f>
      </x:c>
    </x:row>
    <x:row r="156" ht="30" customHeight="1">
      <x:c r="A156" s="9"/>
      <x:c r="B156" s="28"/>
      <x:c r="C156" s="8"/>
      <x:c r="D156" s="7"/>
      <x:c r="E156" s="7"/>
      <x:c r="F156" s="13" t="str">
        <x:f>IF(COUNTA(A156:E156)=0,"",IF(OR(NOT(ISNUMBER(A156)),A156&lt;=0),"Ошибка даты",IF(OR(NOT(ISNUMBER(C156)),C156&lt;=0),"Ошибка суммы",IF(OR(NOT(ISNUMBER(B156)),COUNTIFS('График'!$A$15:$A$50,B156,'График'!$B$15:$B$50,"&gt;0",'График'!$C$15:$C$50,"&gt;0")&lt;&gt;1),"Ошибка номера взноса",IF('График'!$C$9="","Нужна дата среза",IF(A156&gt;'График'!$C$9,"Позже даты среза","Учтено"))))))</x:f>
      </x:c>
    </x:row>
    <x:row r="157" ht="30" customHeight="1">
      <x:c r="A157" s="9"/>
      <x:c r="B157" s="28"/>
      <x:c r="C157" s="8"/>
      <x:c r="D157" s="7"/>
      <x:c r="E157" s="7"/>
      <x:c r="F157" s="13" t="str">
        <x:f>IF(COUNTA(A157:E157)=0,"",IF(OR(NOT(ISNUMBER(A157)),A157&lt;=0),"Ошибка даты",IF(OR(NOT(ISNUMBER(C157)),C157&lt;=0),"Ошибка суммы",IF(OR(NOT(ISNUMBER(B157)),COUNTIFS('График'!$A$15:$A$50,B157,'График'!$B$15:$B$50,"&gt;0",'График'!$C$15:$C$50,"&gt;0")&lt;&gt;1),"Ошибка номера взноса",IF('График'!$C$9="","Нужна дата среза",IF(A157&gt;'График'!$C$9,"Позже даты среза","Учтено"))))))</x:f>
      </x:c>
    </x:row>
    <x:row r="158" ht="30" customHeight="1">
      <x:c r="A158" s="9"/>
      <x:c r="B158" s="28"/>
      <x:c r="C158" s="8"/>
      <x:c r="D158" s="7"/>
      <x:c r="E158" s="7"/>
      <x:c r="F158" s="13" t="str">
        <x:f>IF(COUNTA(A158:E158)=0,"",IF(OR(NOT(ISNUMBER(A158)),A158&lt;=0),"Ошибка даты",IF(OR(NOT(ISNUMBER(C158)),C158&lt;=0),"Ошибка суммы",IF(OR(NOT(ISNUMBER(B158)),COUNTIFS('График'!$A$15:$A$50,B158,'График'!$B$15:$B$50,"&gt;0",'График'!$C$15:$C$50,"&gt;0")&lt;&gt;1),"Ошибка номера взноса",IF('График'!$C$9="","Нужна дата среза",IF(A158&gt;'График'!$C$9,"Позже даты среза","Учтено"))))))</x:f>
      </x:c>
    </x:row>
    <x:row r="159" ht="30" customHeight="1">
      <x:c r="A159" s="9"/>
      <x:c r="B159" s="28"/>
      <x:c r="C159" s="8"/>
      <x:c r="D159" s="7"/>
      <x:c r="E159" s="7"/>
      <x:c r="F159" s="13" t="str">
        <x:f>IF(COUNTA(A159:E159)=0,"",IF(OR(NOT(ISNUMBER(A159)),A159&lt;=0),"Ошибка даты",IF(OR(NOT(ISNUMBER(C159)),C159&lt;=0),"Ошибка суммы",IF(OR(NOT(ISNUMBER(B159)),COUNTIFS('График'!$A$15:$A$50,B159,'График'!$B$15:$B$50,"&gt;0",'График'!$C$15:$C$50,"&gt;0")&lt;&gt;1),"Ошибка номера взноса",IF('График'!$C$9="","Нужна дата среза",IF(A159&gt;'График'!$C$9,"Позже даты среза","Учтено"))))))</x:f>
      </x:c>
    </x:row>
    <x:row r="160" ht="30" customHeight="1">
      <x:c r="A160" s="9"/>
      <x:c r="B160" s="28"/>
      <x:c r="C160" s="8"/>
      <x:c r="D160" s="7"/>
      <x:c r="E160" s="7"/>
      <x:c r="F160" s="13" t="str">
        <x:f>IF(COUNTA(A160:E160)=0,"",IF(OR(NOT(ISNUMBER(A160)),A160&lt;=0),"Ошибка даты",IF(OR(NOT(ISNUMBER(C160)),C160&lt;=0),"Ошибка суммы",IF(OR(NOT(ISNUMBER(B160)),COUNTIFS('График'!$A$15:$A$50,B160,'График'!$B$15:$B$50,"&gt;0",'График'!$C$15:$C$50,"&gt;0")&lt;&gt;1),"Ошибка номера взноса",IF('График'!$C$9="","Нужна дата среза",IF(A160&gt;'График'!$C$9,"Позже даты среза","Учтено"))))))</x:f>
      </x:c>
    </x:row>
    <x:row r="161" ht="30" customHeight="1">
      <x:c r="A161" s="9"/>
      <x:c r="B161" s="28"/>
      <x:c r="C161" s="8"/>
      <x:c r="D161" s="7"/>
      <x:c r="E161" s="7"/>
      <x:c r="F161" s="13" t="str">
        <x:f>IF(COUNTA(A161:E161)=0,"",IF(OR(NOT(ISNUMBER(A161)),A161&lt;=0),"Ошибка даты",IF(OR(NOT(ISNUMBER(C161)),C161&lt;=0),"Ошибка суммы",IF(OR(NOT(ISNUMBER(B161)),COUNTIFS('График'!$A$15:$A$50,B161,'График'!$B$15:$B$50,"&gt;0",'График'!$C$15:$C$50,"&gt;0")&lt;&gt;1),"Ошибка номера взноса",IF('График'!$C$9="","Нужна дата среза",IF(A161&gt;'График'!$C$9,"Позже даты среза","Учтено"))))))</x:f>
      </x:c>
    </x:row>
    <x:row r="162" ht="30" customHeight="1">
      <x:c r="A162" s="9"/>
      <x:c r="B162" s="28"/>
      <x:c r="C162" s="8"/>
      <x:c r="D162" s="7"/>
      <x:c r="E162" s="7"/>
      <x:c r="F162" s="13" t="str">
        <x:f>IF(COUNTA(A162:E162)=0,"",IF(OR(NOT(ISNUMBER(A162)),A162&lt;=0),"Ошибка даты",IF(OR(NOT(ISNUMBER(C162)),C162&lt;=0),"Ошибка суммы",IF(OR(NOT(ISNUMBER(B162)),COUNTIFS('График'!$A$15:$A$50,B162,'График'!$B$15:$B$50,"&gt;0",'График'!$C$15:$C$50,"&gt;0")&lt;&gt;1),"Ошибка номера взноса",IF('График'!$C$9="","Нужна дата среза",IF(A162&gt;'График'!$C$9,"Позже даты среза","Учтено"))))))</x:f>
      </x:c>
    </x:row>
    <x:row r="163" ht="30" customHeight="1">
      <x:c r="A163" s="9"/>
      <x:c r="B163" s="28"/>
      <x:c r="C163" s="8"/>
      <x:c r="D163" s="7"/>
      <x:c r="E163" s="7"/>
      <x:c r="F163" s="13" t="str">
        <x:f>IF(COUNTA(A163:E163)=0,"",IF(OR(NOT(ISNUMBER(A163)),A163&lt;=0),"Ошибка даты",IF(OR(NOT(ISNUMBER(C163)),C163&lt;=0),"Ошибка суммы",IF(OR(NOT(ISNUMBER(B163)),COUNTIFS('График'!$A$15:$A$50,B163,'График'!$B$15:$B$50,"&gt;0",'График'!$C$15:$C$50,"&gt;0")&lt;&gt;1),"Ошибка номера взноса",IF('График'!$C$9="","Нужна дата среза",IF(A163&gt;'График'!$C$9,"Позже даты среза","Учтено"))))))</x:f>
      </x:c>
    </x:row>
    <x:row r="164" ht="30" customHeight="1">
      <x:c r="A164" s="9"/>
      <x:c r="B164" s="28"/>
      <x:c r="C164" s="8"/>
      <x:c r="D164" s="7"/>
      <x:c r="E164" s="7"/>
      <x:c r="F164" s="13" t="str">
        <x:f>IF(COUNTA(A164:E164)=0,"",IF(OR(NOT(ISNUMBER(A164)),A164&lt;=0),"Ошибка даты",IF(OR(NOT(ISNUMBER(C164)),C164&lt;=0),"Ошибка суммы",IF(OR(NOT(ISNUMBER(B164)),COUNTIFS('График'!$A$15:$A$50,B164,'График'!$B$15:$B$50,"&gt;0",'График'!$C$15:$C$50,"&gt;0")&lt;&gt;1),"Ошибка номера взноса",IF('График'!$C$9="","Нужна дата среза",IF(A164&gt;'График'!$C$9,"Позже даты среза","Учтено"))))))</x:f>
      </x:c>
    </x:row>
    <x:row r="165" ht="30" customHeight="1">
      <x:c r="A165" s="9"/>
      <x:c r="B165" s="28"/>
      <x:c r="C165" s="8"/>
      <x:c r="D165" s="7"/>
      <x:c r="E165" s="7"/>
      <x:c r="F165" s="13" t="str">
        <x:f>IF(COUNTA(A165:E165)=0,"",IF(OR(NOT(ISNUMBER(A165)),A165&lt;=0),"Ошибка даты",IF(OR(NOT(ISNUMBER(C165)),C165&lt;=0),"Ошибка суммы",IF(OR(NOT(ISNUMBER(B165)),COUNTIFS('График'!$A$15:$A$50,B165,'График'!$B$15:$B$50,"&gt;0",'График'!$C$15:$C$50,"&gt;0")&lt;&gt;1),"Ошибка номера взноса",IF('График'!$C$9="","Нужна дата среза",IF(A165&gt;'График'!$C$9,"Позже даты среза","Учтено"))))))</x:f>
      </x:c>
    </x:row>
    <x:row r="166" ht="30" customHeight="1">
      <x:c r="A166" s="9"/>
      <x:c r="B166" s="28"/>
      <x:c r="C166" s="8"/>
      <x:c r="D166" s="7"/>
      <x:c r="E166" s="7"/>
      <x:c r="F166" s="13" t="str">
        <x:f>IF(COUNTA(A166:E166)=0,"",IF(OR(NOT(ISNUMBER(A166)),A166&lt;=0),"Ошибка даты",IF(OR(NOT(ISNUMBER(C166)),C166&lt;=0),"Ошибка суммы",IF(OR(NOT(ISNUMBER(B166)),COUNTIFS('График'!$A$15:$A$50,B166,'График'!$B$15:$B$50,"&gt;0",'График'!$C$15:$C$50,"&gt;0")&lt;&gt;1),"Ошибка номера взноса",IF('График'!$C$9="","Нужна дата среза",IF(A166&gt;'График'!$C$9,"Позже даты среза","Учтено"))))))</x:f>
      </x:c>
    </x:row>
    <x:row r="167" ht="30" customHeight="1">
      <x:c r="A167" s="9"/>
      <x:c r="B167" s="28"/>
      <x:c r="C167" s="8"/>
      <x:c r="D167" s="7"/>
      <x:c r="E167" s="7"/>
      <x:c r="F167" s="13" t="str">
        <x:f>IF(COUNTA(A167:E167)=0,"",IF(OR(NOT(ISNUMBER(A167)),A167&lt;=0),"Ошибка даты",IF(OR(NOT(ISNUMBER(C167)),C167&lt;=0),"Ошибка суммы",IF(OR(NOT(ISNUMBER(B167)),COUNTIFS('График'!$A$15:$A$50,B167,'График'!$B$15:$B$50,"&gt;0",'График'!$C$15:$C$50,"&gt;0")&lt;&gt;1),"Ошибка номера взноса",IF('График'!$C$9="","Нужна дата среза",IF(A167&gt;'График'!$C$9,"Позже даты среза","Учтено"))))))</x:f>
      </x:c>
    </x:row>
    <x:row r="168" ht="30" customHeight="1">
      <x:c r="A168" s="9"/>
      <x:c r="B168" s="28"/>
      <x:c r="C168" s="8"/>
      <x:c r="D168" s="7"/>
      <x:c r="E168" s="7"/>
      <x:c r="F168" s="13" t="str">
        <x:f>IF(COUNTA(A168:E168)=0,"",IF(OR(NOT(ISNUMBER(A168)),A168&lt;=0),"Ошибка даты",IF(OR(NOT(ISNUMBER(C168)),C168&lt;=0),"Ошибка суммы",IF(OR(NOT(ISNUMBER(B168)),COUNTIFS('График'!$A$15:$A$50,B168,'График'!$B$15:$B$50,"&gt;0",'График'!$C$15:$C$50,"&gt;0")&lt;&gt;1),"Ошибка номера взноса",IF('График'!$C$9="","Нужна дата среза",IF(A168&gt;'График'!$C$9,"Позже даты среза","Учтено"))))))</x:f>
      </x:c>
    </x:row>
    <x:row r="169" ht="30" customHeight="1">
      <x:c r="A169" s="9"/>
      <x:c r="B169" s="28"/>
      <x:c r="C169" s="8"/>
      <x:c r="D169" s="7"/>
      <x:c r="E169" s="7"/>
      <x:c r="F169" s="13" t="str">
        <x:f>IF(COUNTA(A169:E169)=0,"",IF(OR(NOT(ISNUMBER(A169)),A169&lt;=0),"Ошибка даты",IF(OR(NOT(ISNUMBER(C169)),C169&lt;=0),"Ошибка суммы",IF(OR(NOT(ISNUMBER(B169)),COUNTIFS('График'!$A$15:$A$50,B169,'График'!$B$15:$B$50,"&gt;0",'График'!$C$15:$C$50,"&gt;0")&lt;&gt;1),"Ошибка номера взноса",IF('График'!$C$9="","Нужна дата среза",IF(A169&gt;'График'!$C$9,"Позже даты среза","Учтено"))))))</x:f>
      </x:c>
    </x:row>
    <x:row r="170" ht="30" customHeight="1">
      <x:c r="A170" s="9"/>
      <x:c r="B170" s="28"/>
      <x:c r="C170" s="8"/>
      <x:c r="D170" s="7"/>
      <x:c r="E170" s="7"/>
      <x:c r="F170" s="13" t="str">
        <x:f>IF(COUNTA(A170:E170)=0,"",IF(OR(NOT(ISNUMBER(A170)),A170&lt;=0),"Ошибка даты",IF(OR(NOT(ISNUMBER(C170)),C170&lt;=0),"Ошибка суммы",IF(OR(NOT(ISNUMBER(B170)),COUNTIFS('График'!$A$15:$A$50,B170,'График'!$B$15:$B$50,"&gt;0",'График'!$C$15:$C$50,"&gt;0")&lt;&gt;1),"Ошибка номера взноса",IF('График'!$C$9="","Нужна дата среза",IF(A170&gt;'График'!$C$9,"Позже даты среза","Учтено"))))))</x:f>
      </x:c>
    </x:row>
    <x:row r="171" ht="30" customHeight="1">
      <x:c r="A171" s="9"/>
      <x:c r="B171" s="28"/>
      <x:c r="C171" s="8"/>
      <x:c r="D171" s="7"/>
      <x:c r="E171" s="7"/>
      <x:c r="F171" s="13" t="str">
        <x:f>IF(COUNTA(A171:E171)=0,"",IF(OR(NOT(ISNUMBER(A171)),A171&lt;=0),"Ошибка даты",IF(OR(NOT(ISNUMBER(C171)),C171&lt;=0),"Ошибка суммы",IF(OR(NOT(ISNUMBER(B171)),COUNTIFS('График'!$A$15:$A$50,B171,'График'!$B$15:$B$50,"&gt;0",'График'!$C$15:$C$50,"&gt;0")&lt;&gt;1),"Ошибка номера взноса",IF('График'!$C$9="","Нужна дата среза",IF(A171&gt;'График'!$C$9,"Позже даты среза","Учтено"))))))</x:f>
      </x:c>
    </x:row>
    <x:row r="172" ht="30" customHeight="1">
      <x:c r="A172" s="9"/>
      <x:c r="B172" s="28"/>
      <x:c r="C172" s="8"/>
      <x:c r="D172" s="7"/>
      <x:c r="E172" s="7"/>
      <x:c r="F172" s="13" t="str">
        <x:f>IF(COUNTA(A172:E172)=0,"",IF(OR(NOT(ISNUMBER(A172)),A172&lt;=0),"Ошибка даты",IF(OR(NOT(ISNUMBER(C172)),C172&lt;=0),"Ошибка суммы",IF(OR(NOT(ISNUMBER(B172)),COUNTIFS('График'!$A$15:$A$50,B172,'График'!$B$15:$B$50,"&gt;0",'График'!$C$15:$C$50,"&gt;0")&lt;&gt;1),"Ошибка номера взноса",IF('График'!$C$9="","Нужна дата среза",IF(A172&gt;'График'!$C$9,"Позже даты среза","Учтено"))))))</x:f>
      </x:c>
    </x:row>
    <x:row r="173" ht="30" customHeight="1">
      <x:c r="A173" s="9"/>
      <x:c r="B173" s="28"/>
      <x:c r="C173" s="8"/>
      <x:c r="D173" s="7"/>
      <x:c r="E173" s="7"/>
      <x:c r="F173" s="13" t="str">
        <x:f>IF(COUNTA(A173:E173)=0,"",IF(OR(NOT(ISNUMBER(A173)),A173&lt;=0),"Ошибка даты",IF(OR(NOT(ISNUMBER(C173)),C173&lt;=0),"Ошибка суммы",IF(OR(NOT(ISNUMBER(B173)),COUNTIFS('График'!$A$15:$A$50,B173,'График'!$B$15:$B$50,"&gt;0",'График'!$C$15:$C$50,"&gt;0")&lt;&gt;1),"Ошибка номера взноса",IF('График'!$C$9="","Нужна дата среза",IF(A173&gt;'График'!$C$9,"Позже даты среза","Учтено"))))))</x:f>
      </x:c>
    </x:row>
    <x:row r="174" ht="30" customHeight="1">
      <x:c r="A174" s="9"/>
      <x:c r="B174" s="28"/>
      <x:c r="C174" s="8"/>
      <x:c r="D174" s="7"/>
      <x:c r="E174" s="7"/>
      <x:c r="F174" s="13" t="str">
        <x:f>IF(COUNTA(A174:E174)=0,"",IF(OR(NOT(ISNUMBER(A174)),A174&lt;=0),"Ошибка даты",IF(OR(NOT(ISNUMBER(C174)),C174&lt;=0),"Ошибка суммы",IF(OR(NOT(ISNUMBER(B174)),COUNTIFS('График'!$A$15:$A$50,B174,'График'!$B$15:$B$50,"&gt;0",'График'!$C$15:$C$50,"&gt;0")&lt;&gt;1),"Ошибка номера взноса",IF('График'!$C$9="","Нужна дата среза",IF(A174&gt;'График'!$C$9,"Позже даты среза","Учтено"))))))</x:f>
      </x:c>
    </x:row>
    <x:row r="175" ht="30" customHeight="1">
      <x:c r="A175" s="9"/>
      <x:c r="B175" s="28"/>
      <x:c r="C175" s="8"/>
      <x:c r="D175" s="7"/>
      <x:c r="E175" s="7"/>
      <x:c r="F175" s="13" t="str">
        <x:f>IF(COUNTA(A175:E175)=0,"",IF(OR(NOT(ISNUMBER(A175)),A175&lt;=0),"Ошибка даты",IF(OR(NOT(ISNUMBER(C175)),C175&lt;=0),"Ошибка суммы",IF(OR(NOT(ISNUMBER(B175)),COUNTIFS('График'!$A$15:$A$50,B175,'График'!$B$15:$B$50,"&gt;0",'График'!$C$15:$C$50,"&gt;0")&lt;&gt;1),"Ошибка номера взноса",IF('График'!$C$9="","Нужна дата среза",IF(A175&gt;'График'!$C$9,"Позже даты среза","Учтено"))))))</x:f>
      </x:c>
    </x:row>
    <x:row r="176" ht="30" customHeight="1">
      <x:c r="A176" s="9"/>
      <x:c r="B176" s="28"/>
      <x:c r="C176" s="8"/>
      <x:c r="D176" s="7"/>
      <x:c r="E176" s="7"/>
      <x:c r="F176" s="13" t="str">
        <x:f>IF(COUNTA(A176:E176)=0,"",IF(OR(NOT(ISNUMBER(A176)),A176&lt;=0),"Ошибка даты",IF(OR(NOT(ISNUMBER(C176)),C176&lt;=0),"Ошибка суммы",IF(OR(NOT(ISNUMBER(B176)),COUNTIFS('График'!$A$15:$A$50,B176,'График'!$B$15:$B$50,"&gt;0",'График'!$C$15:$C$50,"&gt;0")&lt;&gt;1),"Ошибка номера взноса",IF('График'!$C$9="","Нужна дата среза",IF(A176&gt;'График'!$C$9,"Позже даты среза","Учтено"))))))</x:f>
      </x:c>
    </x:row>
    <x:row r="177" ht="30" customHeight="1">
      <x:c r="A177" s="9"/>
      <x:c r="B177" s="28"/>
      <x:c r="C177" s="8"/>
      <x:c r="D177" s="7"/>
      <x:c r="E177" s="7"/>
      <x:c r="F177" s="13" t="str">
        <x:f>IF(COUNTA(A177:E177)=0,"",IF(OR(NOT(ISNUMBER(A177)),A177&lt;=0),"Ошибка даты",IF(OR(NOT(ISNUMBER(C177)),C177&lt;=0),"Ошибка суммы",IF(OR(NOT(ISNUMBER(B177)),COUNTIFS('График'!$A$15:$A$50,B177,'График'!$B$15:$B$50,"&gt;0",'График'!$C$15:$C$50,"&gt;0")&lt;&gt;1),"Ошибка номера взноса",IF('График'!$C$9="","Нужна дата среза",IF(A177&gt;'График'!$C$9,"Позже даты среза","Учтено"))))))</x:f>
      </x:c>
    </x:row>
    <x:row r="178" ht="30" customHeight="1">
      <x:c r="A178" s="9"/>
      <x:c r="B178" s="28"/>
      <x:c r="C178" s="8"/>
      <x:c r="D178" s="7"/>
      <x:c r="E178" s="7"/>
      <x:c r="F178" s="13" t="str">
        <x:f>IF(COUNTA(A178:E178)=0,"",IF(OR(NOT(ISNUMBER(A178)),A178&lt;=0),"Ошибка даты",IF(OR(NOT(ISNUMBER(C178)),C178&lt;=0),"Ошибка суммы",IF(OR(NOT(ISNUMBER(B178)),COUNTIFS('График'!$A$15:$A$50,B178,'График'!$B$15:$B$50,"&gt;0",'График'!$C$15:$C$50,"&gt;0")&lt;&gt;1),"Ошибка номера взноса",IF('График'!$C$9="","Нужна дата среза",IF(A178&gt;'График'!$C$9,"Позже даты среза","Учтено"))))))</x:f>
      </x:c>
    </x:row>
    <x:row r="179" ht="30" customHeight="1">
      <x:c r="A179" s="9"/>
      <x:c r="B179" s="28"/>
      <x:c r="C179" s="8"/>
      <x:c r="D179" s="7"/>
      <x:c r="E179" s="7"/>
      <x:c r="F179" s="13" t="str">
        <x:f>IF(COUNTA(A179:E179)=0,"",IF(OR(NOT(ISNUMBER(A179)),A179&lt;=0),"Ошибка даты",IF(OR(NOT(ISNUMBER(C179)),C179&lt;=0),"Ошибка суммы",IF(OR(NOT(ISNUMBER(B179)),COUNTIFS('График'!$A$15:$A$50,B179,'График'!$B$15:$B$50,"&gt;0",'График'!$C$15:$C$50,"&gt;0")&lt;&gt;1),"Ошибка номера взноса",IF('График'!$C$9="","Нужна дата среза",IF(A179&gt;'График'!$C$9,"Позже даты среза","Учтено"))))))</x:f>
      </x:c>
    </x:row>
    <x:row r="180" ht="30" customHeight="1">
      <x:c r="A180" s="9"/>
      <x:c r="B180" s="28"/>
      <x:c r="C180" s="8"/>
      <x:c r="D180" s="7"/>
      <x:c r="E180" s="7"/>
      <x:c r="F180" s="13" t="str">
        <x:f>IF(COUNTA(A180:E180)=0,"",IF(OR(NOT(ISNUMBER(A180)),A180&lt;=0),"Ошибка даты",IF(OR(NOT(ISNUMBER(C180)),C180&lt;=0),"Ошибка суммы",IF(OR(NOT(ISNUMBER(B180)),COUNTIFS('График'!$A$15:$A$50,B180,'График'!$B$15:$B$50,"&gt;0",'График'!$C$15:$C$50,"&gt;0")&lt;&gt;1),"Ошибка номера взноса",IF('График'!$C$9="","Нужна дата среза",IF(A180&gt;'График'!$C$9,"Позже даты среза","Учтено"))))))</x:f>
      </x:c>
    </x:row>
    <x:row r="181" ht="30" customHeight="1">
      <x:c r="A181" s="9"/>
      <x:c r="B181" s="28"/>
      <x:c r="C181" s="8"/>
      <x:c r="D181" s="7"/>
      <x:c r="E181" s="7"/>
      <x:c r="F181" s="13" t="str">
        <x:f>IF(COUNTA(A181:E181)=0,"",IF(OR(NOT(ISNUMBER(A181)),A181&lt;=0),"Ошибка даты",IF(OR(NOT(ISNUMBER(C181)),C181&lt;=0),"Ошибка суммы",IF(OR(NOT(ISNUMBER(B181)),COUNTIFS('График'!$A$15:$A$50,B181,'График'!$B$15:$B$50,"&gt;0",'График'!$C$15:$C$50,"&gt;0")&lt;&gt;1),"Ошибка номера взноса",IF('График'!$C$9="","Нужна дата среза",IF(A181&gt;'График'!$C$9,"Позже даты среза","Учтено"))))))</x:f>
      </x:c>
    </x:row>
    <x:row r="182" ht="30" customHeight="1">
      <x:c r="A182" s="9"/>
      <x:c r="B182" s="28"/>
      <x:c r="C182" s="8"/>
      <x:c r="D182" s="7"/>
      <x:c r="E182" s="7"/>
      <x:c r="F182" s="13" t="str">
        <x:f>IF(COUNTA(A182:E182)=0,"",IF(OR(NOT(ISNUMBER(A182)),A182&lt;=0),"Ошибка даты",IF(OR(NOT(ISNUMBER(C182)),C182&lt;=0),"Ошибка суммы",IF(OR(NOT(ISNUMBER(B182)),COUNTIFS('График'!$A$15:$A$50,B182,'График'!$B$15:$B$50,"&gt;0",'График'!$C$15:$C$50,"&gt;0")&lt;&gt;1),"Ошибка номера взноса",IF('График'!$C$9="","Нужна дата среза",IF(A182&gt;'График'!$C$9,"Позже даты среза","Учтено"))))))</x:f>
      </x:c>
    </x:row>
    <x:row r="183" ht="30" customHeight="1">
      <x:c r="A183" s="9"/>
      <x:c r="B183" s="28"/>
      <x:c r="C183" s="8"/>
      <x:c r="D183" s="7"/>
      <x:c r="E183" s="7"/>
      <x:c r="F183" s="13" t="str">
        <x:f>IF(COUNTA(A183:E183)=0,"",IF(OR(NOT(ISNUMBER(A183)),A183&lt;=0),"Ошибка даты",IF(OR(NOT(ISNUMBER(C183)),C183&lt;=0),"Ошибка суммы",IF(OR(NOT(ISNUMBER(B183)),COUNTIFS('График'!$A$15:$A$50,B183,'График'!$B$15:$B$50,"&gt;0",'График'!$C$15:$C$50,"&gt;0")&lt;&gt;1),"Ошибка номера взноса",IF('График'!$C$9="","Нужна дата среза",IF(A183&gt;'График'!$C$9,"Позже даты среза","Учтено"))))))</x:f>
      </x:c>
    </x:row>
    <x:row r="184" ht="30" customHeight="1">
      <x:c r="A184" s="9"/>
      <x:c r="B184" s="28"/>
      <x:c r="C184" s="8"/>
      <x:c r="D184" s="7"/>
      <x:c r="E184" s="7"/>
      <x:c r="F184" s="13" t="str">
        <x:f>IF(COUNTA(A184:E184)=0,"",IF(OR(NOT(ISNUMBER(A184)),A184&lt;=0),"Ошибка даты",IF(OR(NOT(ISNUMBER(C184)),C184&lt;=0),"Ошибка суммы",IF(OR(NOT(ISNUMBER(B184)),COUNTIFS('График'!$A$15:$A$50,B184,'График'!$B$15:$B$50,"&gt;0",'График'!$C$15:$C$50,"&gt;0")&lt;&gt;1),"Ошибка номера взноса",IF('График'!$C$9="","Нужна дата среза",IF(A184&gt;'График'!$C$9,"Позже даты среза","Учтено"))))))</x:f>
      </x:c>
    </x:row>
    <x:row r="185" ht="30" customHeight="1">
      <x:c r="A185" s="9"/>
      <x:c r="B185" s="28"/>
      <x:c r="C185" s="8"/>
      <x:c r="D185" s="7"/>
      <x:c r="E185" s="7"/>
      <x:c r="F185" s="13" t="str">
        <x:f>IF(COUNTA(A185:E185)=0,"",IF(OR(NOT(ISNUMBER(A185)),A185&lt;=0),"Ошибка даты",IF(OR(NOT(ISNUMBER(C185)),C185&lt;=0),"Ошибка суммы",IF(OR(NOT(ISNUMBER(B185)),COUNTIFS('График'!$A$15:$A$50,B185,'График'!$B$15:$B$50,"&gt;0",'График'!$C$15:$C$50,"&gt;0")&lt;&gt;1),"Ошибка номера взноса",IF('График'!$C$9="","Нужна дата среза",IF(A185&gt;'График'!$C$9,"Позже даты среза","Учтено"))))))</x:f>
      </x:c>
    </x:row>
    <x:row r="186" ht="30" customHeight="1">
      <x:c r="A186" s="9"/>
      <x:c r="B186" s="28"/>
      <x:c r="C186" s="8"/>
      <x:c r="D186" s="7"/>
      <x:c r="E186" s="7"/>
      <x:c r="F186" s="13" t="str">
        <x:f>IF(COUNTA(A186:E186)=0,"",IF(OR(NOT(ISNUMBER(A186)),A186&lt;=0),"Ошибка даты",IF(OR(NOT(ISNUMBER(C186)),C186&lt;=0),"Ошибка суммы",IF(OR(NOT(ISNUMBER(B186)),COUNTIFS('График'!$A$15:$A$50,B186,'График'!$B$15:$B$50,"&gt;0",'График'!$C$15:$C$50,"&gt;0")&lt;&gt;1),"Ошибка номера взноса",IF('График'!$C$9="","Нужна дата среза",IF(A186&gt;'График'!$C$9,"Позже даты среза","Учтено"))))))</x:f>
      </x:c>
    </x:row>
    <x:row r="187" ht="30" customHeight="1">
      <x:c r="A187" s="9"/>
      <x:c r="B187" s="28"/>
      <x:c r="C187" s="8"/>
      <x:c r="D187" s="7"/>
      <x:c r="E187" s="7"/>
      <x:c r="F187" s="13" t="str">
        <x:f>IF(COUNTA(A187:E187)=0,"",IF(OR(NOT(ISNUMBER(A187)),A187&lt;=0),"Ошибка даты",IF(OR(NOT(ISNUMBER(C187)),C187&lt;=0),"Ошибка суммы",IF(OR(NOT(ISNUMBER(B187)),COUNTIFS('График'!$A$15:$A$50,B187,'График'!$B$15:$B$50,"&gt;0",'График'!$C$15:$C$50,"&gt;0")&lt;&gt;1),"Ошибка номера взноса",IF('График'!$C$9="","Нужна дата среза",IF(A187&gt;'График'!$C$9,"Позже даты среза","Учтено"))))))</x:f>
      </x:c>
    </x:row>
    <x:row r="188" ht="30" customHeight="1">
      <x:c r="A188" s="9"/>
      <x:c r="B188" s="28"/>
      <x:c r="C188" s="8"/>
      <x:c r="D188" s="7"/>
      <x:c r="E188" s="7"/>
      <x:c r="F188" s="13" t="str">
        <x:f>IF(COUNTA(A188:E188)=0,"",IF(OR(NOT(ISNUMBER(A188)),A188&lt;=0),"Ошибка даты",IF(OR(NOT(ISNUMBER(C188)),C188&lt;=0),"Ошибка суммы",IF(OR(NOT(ISNUMBER(B188)),COUNTIFS('График'!$A$15:$A$50,B188,'График'!$B$15:$B$50,"&gt;0",'График'!$C$15:$C$50,"&gt;0")&lt;&gt;1),"Ошибка номера взноса",IF('График'!$C$9="","Нужна дата среза",IF(A188&gt;'График'!$C$9,"Позже даты среза","Учтено"))))))</x:f>
      </x:c>
    </x:row>
    <x:row r="189" ht="30" customHeight="1">
      <x:c r="A189" s="9"/>
      <x:c r="B189" s="28"/>
      <x:c r="C189" s="8"/>
      <x:c r="D189" s="7"/>
      <x:c r="E189" s="7"/>
      <x:c r="F189" s="13" t="str">
        <x:f>IF(COUNTA(A189:E189)=0,"",IF(OR(NOT(ISNUMBER(A189)),A189&lt;=0),"Ошибка даты",IF(OR(NOT(ISNUMBER(C189)),C189&lt;=0),"Ошибка суммы",IF(OR(NOT(ISNUMBER(B189)),COUNTIFS('График'!$A$15:$A$50,B189,'График'!$B$15:$B$50,"&gt;0",'График'!$C$15:$C$50,"&gt;0")&lt;&gt;1),"Ошибка номера взноса",IF('График'!$C$9="","Нужна дата среза",IF(A189&gt;'График'!$C$9,"Позже даты среза","Учтено"))))))</x:f>
      </x:c>
    </x:row>
    <x:row r="190" ht="30" customHeight="1">
      <x:c r="A190" s="9"/>
      <x:c r="B190" s="28"/>
      <x:c r="C190" s="8"/>
      <x:c r="D190" s="7"/>
      <x:c r="E190" s="7"/>
      <x:c r="F190" s="13" t="str">
        <x:f>IF(COUNTA(A190:E190)=0,"",IF(OR(NOT(ISNUMBER(A190)),A190&lt;=0),"Ошибка даты",IF(OR(NOT(ISNUMBER(C190)),C190&lt;=0),"Ошибка суммы",IF(OR(NOT(ISNUMBER(B190)),COUNTIFS('График'!$A$15:$A$50,B190,'График'!$B$15:$B$50,"&gt;0",'График'!$C$15:$C$50,"&gt;0")&lt;&gt;1),"Ошибка номера взноса",IF('График'!$C$9="","Нужна дата среза",IF(A190&gt;'График'!$C$9,"Позже даты среза","Учтено"))))))</x:f>
      </x:c>
    </x:row>
    <x:row r="191" ht="30" customHeight="1">
      <x:c r="A191" s="9"/>
      <x:c r="B191" s="28"/>
      <x:c r="C191" s="8"/>
      <x:c r="D191" s="7"/>
      <x:c r="E191" s="7"/>
      <x:c r="F191" s="13" t="str">
        <x:f>IF(COUNTA(A191:E191)=0,"",IF(OR(NOT(ISNUMBER(A191)),A191&lt;=0),"Ошибка даты",IF(OR(NOT(ISNUMBER(C191)),C191&lt;=0),"Ошибка суммы",IF(OR(NOT(ISNUMBER(B191)),COUNTIFS('График'!$A$15:$A$50,B191,'График'!$B$15:$B$50,"&gt;0",'График'!$C$15:$C$50,"&gt;0")&lt;&gt;1),"Ошибка номера взноса",IF('График'!$C$9="","Нужна дата среза",IF(A191&gt;'График'!$C$9,"Позже даты среза","Учтено"))))))</x:f>
      </x:c>
    </x:row>
    <x:row r="192" ht="30" customHeight="1">
      <x:c r="A192" s="9"/>
      <x:c r="B192" s="28"/>
      <x:c r="C192" s="8"/>
      <x:c r="D192" s="7"/>
      <x:c r="E192" s="7"/>
      <x:c r="F192" s="13" t="str">
        <x:f>IF(COUNTA(A192:E192)=0,"",IF(OR(NOT(ISNUMBER(A192)),A192&lt;=0),"Ошибка даты",IF(OR(NOT(ISNUMBER(C192)),C192&lt;=0),"Ошибка суммы",IF(OR(NOT(ISNUMBER(B192)),COUNTIFS('График'!$A$15:$A$50,B192,'График'!$B$15:$B$50,"&gt;0",'График'!$C$15:$C$50,"&gt;0")&lt;&gt;1),"Ошибка номера взноса",IF('График'!$C$9="","Нужна дата среза",IF(A192&gt;'График'!$C$9,"Позже даты среза","Учтено"))))))</x:f>
      </x:c>
    </x:row>
    <x:row r="193" ht="30" customHeight="1">
      <x:c r="A193" s="9"/>
      <x:c r="B193" s="28"/>
      <x:c r="C193" s="8"/>
      <x:c r="D193" s="7"/>
      <x:c r="E193" s="7"/>
      <x:c r="F193" s="13" t="str">
        <x:f>IF(COUNTA(A193:E193)=0,"",IF(OR(NOT(ISNUMBER(A193)),A193&lt;=0),"Ошибка даты",IF(OR(NOT(ISNUMBER(C193)),C193&lt;=0),"Ошибка суммы",IF(OR(NOT(ISNUMBER(B193)),COUNTIFS('График'!$A$15:$A$50,B193,'График'!$B$15:$B$50,"&gt;0",'График'!$C$15:$C$50,"&gt;0")&lt;&gt;1),"Ошибка номера взноса",IF('График'!$C$9="","Нужна дата среза",IF(A193&gt;'График'!$C$9,"Позже даты среза","Учтено"))))))</x:f>
      </x:c>
    </x:row>
    <x:row r="194" ht="30" customHeight="1">
      <x:c r="A194" s="9"/>
      <x:c r="B194" s="28"/>
      <x:c r="C194" s="8"/>
      <x:c r="D194" s="7"/>
      <x:c r="E194" s="7"/>
      <x:c r="F194" s="13" t="str">
        <x:f>IF(COUNTA(A194:E194)=0,"",IF(OR(NOT(ISNUMBER(A194)),A194&lt;=0),"Ошибка даты",IF(OR(NOT(ISNUMBER(C194)),C194&lt;=0),"Ошибка суммы",IF(OR(NOT(ISNUMBER(B194)),COUNTIFS('График'!$A$15:$A$50,B194,'График'!$B$15:$B$50,"&gt;0",'График'!$C$15:$C$50,"&gt;0")&lt;&gt;1),"Ошибка номера взноса",IF('График'!$C$9="","Нужна дата среза",IF(A194&gt;'График'!$C$9,"Позже даты среза","Учтено"))))))</x:f>
      </x:c>
    </x:row>
    <x:row r="195" ht="30" customHeight="1">
      <x:c r="A195" s="9"/>
      <x:c r="B195" s="28"/>
      <x:c r="C195" s="8"/>
      <x:c r="D195" s="7"/>
      <x:c r="E195" s="7"/>
      <x:c r="F195" s="13" t="str">
        <x:f>IF(COUNTA(A195:E195)=0,"",IF(OR(NOT(ISNUMBER(A195)),A195&lt;=0),"Ошибка даты",IF(OR(NOT(ISNUMBER(C195)),C195&lt;=0),"Ошибка суммы",IF(OR(NOT(ISNUMBER(B195)),COUNTIFS('График'!$A$15:$A$50,B195,'График'!$B$15:$B$50,"&gt;0",'График'!$C$15:$C$50,"&gt;0")&lt;&gt;1),"Ошибка номера взноса",IF('График'!$C$9="","Нужна дата среза",IF(A195&gt;'График'!$C$9,"Позже даты среза","Учтено"))))))</x:f>
      </x:c>
    </x:row>
    <x:row r="196" ht="30" customHeight="1">
      <x:c r="A196" s="9"/>
      <x:c r="B196" s="28"/>
      <x:c r="C196" s="8"/>
      <x:c r="D196" s="7"/>
      <x:c r="E196" s="7"/>
      <x:c r="F196" s="13" t="str">
        <x:f>IF(COUNTA(A196:E196)=0,"",IF(OR(NOT(ISNUMBER(A196)),A196&lt;=0),"Ошибка даты",IF(OR(NOT(ISNUMBER(C196)),C196&lt;=0),"Ошибка суммы",IF(OR(NOT(ISNUMBER(B196)),COUNTIFS('График'!$A$15:$A$50,B196,'График'!$B$15:$B$50,"&gt;0",'График'!$C$15:$C$50,"&gt;0")&lt;&gt;1),"Ошибка номера взноса",IF('График'!$C$9="","Нужна дата среза",IF(A196&gt;'График'!$C$9,"Позже даты среза","Учтено"))))))</x:f>
      </x:c>
    </x:row>
    <x:row r="197" ht="30" customHeight="1">
      <x:c r="A197" s="9"/>
      <x:c r="B197" s="28"/>
      <x:c r="C197" s="8"/>
      <x:c r="D197" s="7"/>
      <x:c r="E197" s="7"/>
      <x:c r="F197" s="13" t="str">
        <x:f>IF(COUNTA(A197:E197)=0,"",IF(OR(NOT(ISNUMBER(A197)),A197&lt;=0),"Ошибка даты",IF(OR(NOT(ISNUMBER(C197)),C197&lt;=0),"Ошибка суммы",IF(OR(NOT(ISNUMBER(B197)),COUNTIFS('График'!$A$15:$A$50,B197,'График'!$B$15:$B$50,"&gt;0",'График'!$C$15:$C$50,"&gt;0")&lt;&gt;1),"Ошибка номера взноса",IF('График'!$C$9="","Нужна дата среза",IF(A197&gt;'График'!$C$9,"Позже даты среза","Учтено"))))))</x:f>
      </x:c>
    </x:row>
    <x:row r="198" ht="30" customHeight="1">
      <x:c r="A198" s="9"/>
      <x:c r="B198" s="28"/>
      <x:c r="C198" s="8"/>
      <x:c r="D198" s="7"/>
      <x:c r="E198" s="7"/>
      <x:c r="F198" s="13" t="str">
        <x:f>IF(COUNTA(A198:E198)=0,"",IF(OR(NOT(ISNUMBER(A198)),A198&lt;=0),"Ошибка даты",IF(OR(NOT(ISNUMBER(C198)),C198&lt;=0),"Ошибка суммы",IF(OR(NOT(ISNUMBER(B198)),COUNTIFS('График'!$A$15:$A$50,B198,'График'!$B$15:$B$50,"&gt;0",'График'!$C$15:$C$50,"&gt;0")&lt;&gt;1),"Ошибка номера взноса",IF('График'!$C$9="","Нужна дата среза",IF(A198&gt;'График'!$C$9,"Позже даты среза","Учтено"))))))</x:f>
      </x:c>
    </x:row>
    <x:row r="199" ht="30" customHeight="1">
      <x:c r="A199" s="9"/>
      <x:c r="B199" s="28"/>
      <x:c r="C199" s="8"/>
      <x:c r="D199" s="7"/>
      <x:c r="E199" s="7"/>
      <x:c r="F199" s="13" t="str">
        <x:f>IF(COUNTA(A199:E199)=0,"",IF(OR(NOT(ISNUMBER(A199)),A199&lt;=0),"Ошибка даты",IF(OR(NOT(ISNUMBER(C199)),C199&lt;=0),"Ошибка суммы",IF(OR(NOT(ISNUMBER(B199)),COUNTIFS('График'!$A$15:$A$50,B199,'График'!$B$15:$B$50,"&gt;0",'График'!$C$15:$C$50,"&gt;0")&lt;&gt;1),"Ошибка номера взноса",IF('График'!$C$9="","Нужна дата среза",IF(A199&gt;'График'!$C$9,"Позже даты среза","Учтено"))))))</x:f>
      </x:c>
    </x:row>
    <x:row r="200" ht="30" customHeight="1">
      <x:c r="A200" s="9"/>
      <x:c r="B200" s="28"/>
      <x:c r="C200" s="8"/>
      <x:c r="D200" s="7"/>
      <x:c r="E200" s="7"/>
      <x:c r="F200" s="13" t="str">
        <x:f>IF(COUNTA(A200:E200)=0,"",IF(OR(NOT(ISNUMBER(A200)),A200&lt;=0),"Ошибка даты",IF(OR(NOT(ISNUMBER(C200)),C200&lt;=0),"Ошибка суммы",IF(OR(NOT(ISNUMBER(B200)),COUNTIFS('График'!$A$15:$A$50,B200,'График'!$B$15:$B$50,"&gt;0",'График'!$C$15:$C$50,"&gt;0")&lt;&gt;1),"Ошибка номера взноса",IF('График'!$C$9="","Нужна дата среза",IF(A200&gt;'График'!$C$9,"Позже даты среза","Учтено"))))))</x:f>
      </x:c>
    </x:row>
    <x:row r="201" ht="30" customHeight="1">
      <x:c r="A201" s="9"/>
      <x:c r="B201" s="28"/>
      <x:c r="C201" s="8"/>
      <x:c r="D201" s="7"/>
      <x:c r="E201" s="7"/>
      <x:c r="F201" s="13" t="str">
        <x:f>IF(COUNTA(A201:E201)=0,"",IF(OR(NOT(ISNUMBER(A201)),A201&lt;=0),"Ошибка даты",IF(OR(NOT(ISNUMBER(C201)),C201&lt;=0),"Ошибка суммы",IF(OR(NOT(ISNUMBER(B201)),COUNTIFS('График'!$A$15:$A$50,B201,'График'!$B$15:$B$50,"&gt;0",'График'!$C$15:$C$50,"&gt;0")&lt;&gt;1),"Ошибка номера взноса",IF('График'!$C$9="","Нужна дата среза",IF(A201&gt;'График'!$C$9,"Позже даты среза","Учтено"))))))</x:f>
      </x:c>
    </x:row>
    <x:row r="202" ht="30" customHeight="1">
      <x:c r="A202" s="9"/>
      <x:c r="B202" s="28"/>
      <x:c r="C202" s="8"/>
      <x:c r="D202" s="7"/>
      <x:c r="E202" s="7"/>
      <x:c r="F202" s="13" t="str">
        <x:f>IF(COUNTA(A202:E202)=0,"",IF(OR(NOT(ISNUMBER(A202)),A202&lt;=0),"Ошибка даты",IF(OR(NOT(ISNUMBER(C202)),C202&lt;=0),"Ошибка суммы",IF(OR(NOT(ISNUMBER(B202)),COUNTIFS('График'!$A$15:$A$50,B202,'График'!$B$15:$B$50,"&gt;0",'График'!$C$15:$C$50,"&gt;0")&lt;&gt;1),"Ошибка номера взноса",IF('График'!$C$9="","Нужна дата среза",IF(A202&gt;'График'!$C$9,"Позже даты среза","Учтено"))))))</x:f>
      </x:c>
    </x:row>
    <x:row r="203" ht="30" customHeight="1">
      <x:c r="A203" s="9"/>
      <x:c r="B203" s="28"/>
      <x:c r="C203" s="8"/>
      <x:c r="D203" s="7"/>
      <x:c r="E203" s="7"/>
      <x:c r="F203" s="13" t="str">
        <x:f>IF(COUNTA(A203:E203)=0,"",IF(OR(NOT(ISNUMBER(A203)),A203&lt;=0),"Ошибка даты",IF(OR(NOT(ISNUMBER(C203)),C203&lt;=0),"Ошибка суммы",IF(OR(NOT(ISNUMBER(B203)),COUNTIFS('График'!$A$15:$A$50,B203,'График'!$B$15:$B$50,"&gt;0",'График'!$C$15:$C$50,"&gt;0")&lt;&gt;1),"Ошибка номера взноса",IF('График'!$C$9="","Нужна дата среза",IF(A203&gt;'График'!$C$9,"Позже даты среза","Учтено"))))))</x:f>
      </x:c>
    </x:row>
    <x:row r="204" ht="30" customHeight="1">
      <x:c r="A204" s="9"/>
      <x:c r="B204" s="28"/>
      <x:c r="C204" s="8"/>
      <x:c r="D204" s="7"/>
      <x:c r="E204" s="7"/>
      <x:c r="F204" s="13" t="str">
        <x:f>IF(COUNTA(A204:E204)=0,"",IF(OR(NOT(ISNUMBER(A204)),A204&lt;=0),"Ошибка даты",IF(OR(NOT(ISNUMBER(C204)),C204&lt;=0),"Ошибка суммы",IF(OR(NOT(ISNUMBER(B204)),COUNTIFS('График'!$A$15:$A$50,B204,'График'!$B$15:$B$50,"&gt;0",'График'!$C$15:$C$50,"&gt;0")&lt;&gt;1),"Ошибка номера взноса",IF('График'!$C$9="","Нужна дата среза",IF(A204&gt;'График'!$C$9,"Позже даты среза","Учтено"))))))</x:f>
      </x:c>
    </x:row>
    <x:row r="205" ht="30" customHeight="1">
      <x:c r="A205" s="9"/>
      <x:c r="B205" s="28"/>
      <x:c r="C205" s="8"/>
      <x:c r="D205" s="7"/>
      <x:c r="E205" s="7"/>
      <x:c r="F205" s="13" t="str">
        <x:f>IF(COUNTA(A205:E205)=0,"",IF(OR(NOT(ISNUMBER(A205)),A205&lt;=0),"Ошибка даты",IF(OR(NOT(ISNUMBER(C205)),C205&lt;=0),"Ошибка суммы",IF(OR(NOT(ISNUMBER(B205)),COUNTIFS('График'!$A$15:$A$50,B205,'График'!$B$15:$B$50,"&gt;0",'График'!$C$15:$C$50,"&gt;0")&lt;&gt;1),"Ошибка номера взноса",IF('График'!$C$9="","Нужна дата среза",IF(A205&gt;'График'!$C$9,"Позже даты среза","Учтено"))))))</x:f>
      </x:c>
    </x:row>
    <x:row r="206" ht="30" customHeight="1">
      <x:c r="A206" s="9"/>
      <x:c r="B206" s="28"/>
      <x:c r="C206" s="8"/>
      <x:c r="D206" s="7"/>
      <x:c r="E206" s="7"/>
      <x:c r="F206" s="13" t="str">
        <x:f>IF(COUNTA(A206:E206)=0,"",IF(OR(NOT(ISNUMBER(A206)),A206&lt;=0),"Ошибка даты",IF(OR(NOT(ISNUMBER(C206)),C206&lt;=0),"Ошибка суммы",IF(OR(NOT(ISNUMBER(B206)),COUNTIFS('График'!$A$15:$A$50,B206,'График'!$B$15:$B$50,"&gt;0",'График'!$C$15:$C$50,"&gt;0")&lt;&gt;1),"Ошибка номера взноса",IF('График'!$C$9="","Нужна дата среза",IF(A206&gt;'График'!$C$9,"Позже даты среза","Учтено"))))))</x:f>
      </x:c>
    </x:row>
  </x:sheetData>
  <x:conditionalFormatting sqref="F7:F206">
    <x:cfRule type="containsText" dxfId="5" priority="1" operator="containsText" text="Ошибка"/>
  </x:conditionalFormatting>
  <x:dataValidations count="1">
    <x:dataValidation type="whole" operator="between" sqref="B7:B206">
      <x:formula1>1</x:formula1>
      <x:formula2>36</x:formula2>
    </x:dataValidation>
  </x:dataValidations>
  <x:pageMargins left="0.7" right="0.7" top="0.75" bottom="0.75" header="0.3" footer="0.3"/>
</x:worksheet>
</file>